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BC0D3B8B-08D1-423D-B3F0-DE478E8D55C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externalReferences>
    <externalReference r:id="rId4"/>
  </externalReferences>
  <definedNames>
    <definedName name="_xlnm.Print_Area" localSheetId="1">'P2 Presupuesto Aprobado -Ejecu'!$A$2:$R$108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4" l="1"/>
  <c r="N19" i="4" l="1"/>
  <c r="E71" i="4" l="1"/>
  <c r="D71" i="4"/>
  <c r="E45" i="4"/>
  <c r="N61" i="4"/>
  <c r="N45" i="4"/>
  <c r="L35" i="4"/>
  <c r="K35" i="4"/>
  <c r="J35" i="4"/>
  <c r="I35" i="4"/>
  <c r="H35" i="4"/>
  <c r="N35" i="4"/>
  <c r="M62" i="4" l="1"/>
  <c r="M37" i="4"/>
  <c r="M38" i="4"/>
  <c r="M39" i="4"/>
  <c r="M40" i="4"/>
  <c r="M41" i="4"/>
  <c r="M42" i="4"/>
  <c r="M43" i="4"/>
  <c r="M44" i="4"/>
  <c r="M36" i="4"/>
  <c r="M27" i="4"/>
  <c r="M28" i="4"/>
  <c r="M29" i="4"/>
  <c r="M30" i="4"/>
  <c r="M31" i="4"/>
  <c r="M32" i="4"/>
  <c r="M33" i="4"/>
  <c r="M34" i="4"/>
  <c r="M26" i="4"/>
  <c r="M21" i="4"/>
  <c r="M22" i="4"/>
  <c r="M23" i="4"/>
  <c r="M24" i="4"/>
  <c r="M20" i="4"/>
  <c r="M35" i="4" l="1"/>
  <c r="J61" i="4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R76" i="4" l="1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D83" i="4"/>
  <c r="E79" i="4"/>
  <c r="D79" i="4"/>
  <c r="E76" i="4"/>
  <c r="D76" i="4"/>
  <c r="E83" i="4" l="1"/>
  <c r="D19" i="4" l="1"/>
  <c r="D25" i="4"/>
  <c r="D35" i="4"/>
  <c r="D61" i="4"/>
  <c r="E35" i="4" l="1"/>
  <c r="R28" i="4"/>
  <c r="E61" i="4"/>
  <c r="D45" i="4"/>
  <c r="R44" i="4"/>
  <c r="R42" i="4"/>
  <c r="R41" i="4"/>
  <c r="R40" i="4"/>
  <c r="R39" i="4"/>
  <c r="R38" i="4"/>
  <c r="R37" i="4"/>
  <c r="R36" i="4"/>
  <c r="H92" i="4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R19" i="4" s="1"/>
  <c r="E19" i="4"/>
  <c r="G92" i="4" l="1"/>
  <c r="M92" i="4"/>
  <c r="O92" i="4"/>
  <c r="E92" i="4"/>
  <c r="L92" i="4"/>
  <c r="F92" i="4"/>
  <c r="P92" i="4"/>
  <c r="J92" i="4"/>
  <c r="D92" i="4"/>
  <c r="R61" i="4"/>
  <c r="R25" i="4"/>
  <c r="R21" i="4"/>
  <c r="R24" i="4"/>
  <c r="K92" i="4"/>
  <c r="Q92" i="4" l="1"/>
  <c r="R35" i="4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<sst xmlns="http://schemas.openxmlformats.org/spreadsheetml/2006/main" count="294" uniqueCount="123">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</sst>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#,##0.0000000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43" fontId="9" fillId="0" borderId="0" xfId="0" applyNumberFormat="1" applyFont="1"/>
    <xf numFmtId="0" fontId="0" fillId="3" borderId="0" xfId="0" applyFill="1" applyBorder="1" applyAlignme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43" fontId="3" fillId="0" borderId="14" xfId="1" applyFont="1" applyFill="1" applyBorder="1"/>
    <xf numFmtId="43" fontId="3" fillId="0" borderId="15" xfId="1" applyFont="1" applyFill="1" applyBorder="1"/>
    <xf numFmtId="43" fontId="3" fillId="0" borderId="14" xfId="1" applyFont="1" applyFill="1" applyBorder="1" applyAlignment="1">
      <alignment horizontal="right" vertical="center"/>
    </xf>
    <xf numFmtId="43" fontId="3" fillId="0" borderId="15" xfId="1" applyFont="1" applyFill="1" applyBorder="1" applyAlignment="1">
      <alignment horizontal="right" vertical="center"/>
    </xf>
    <xf numFmtId="43" fontId="0" fillId="0" borderId="14" xfId="1" applyFont="1" applyFill="1" applyBorder="1" applyAlignment="1">
      <alignment horizontal="right" vertical="center"/>
    </xf>
    <xf numFmtId="43" fontId="0" fillId="0" borderId="15" xfId="1" applyFont="1" applyFill="1" applyBorder="1" applyAlignment="1">
      <alignment horizontal="right" vertical="center"/>
    </xf>
    <xf numFmtId="43" fontId="3" fillId="0" borderId="14" xfId="1" applyFont="1" applyBorder="1" applyAlignment="1">
      <alignment horizontal="right"/>
    </xf>
    <xf numFmtId="43" fontId="0" fillId="0" borderId="14" xfId="1" applyFont="1" applyBorder="1" applyAlignment="1">
      <alignment horizontal="right"/>
    </xf>
    <xf numFmtId="43" fontId="0" fillId="0" borderId="14" xfId="1" applyFont="1" applyFill="1" applyBorder="1" applyAlignment="1">
      <alignment horizontal="right"/>
    </xf>
    <xf numFmtId="43" fontId="10" fillId="5" borderId="16" xfId="1" applyFont="1" applyFill="1" applyBorder="1"/>
    <xf numFmtId="43" fontId="10" fillId="5" borderId="17" xfId="1" applyFont="1" applyFill="1" applyBorder="1"/>
    <xf numFmtId="43" fontId="10" fillId="5" borderId="18" xfId="1" applyFont="1" applyFill="1" applyBorder="1"/>
    <xf numFmtId="0" fontId="3" fillId="0" borderId="14" xfId="0" applyFont="1" applyBorder="1" applyAlignment="1">
      <alignment horizontal="left"/>
    </xf>
    <xf numFmtId="43" fontId="3" fillId="0" borderId="15" xfId="1" applyFont="1" applyBorder="1"/>
    <xf numFmtId="0" fontId="3" fillId="0" borderId="14" xfId="0" applyFont="1" applyBorder="1" applyAlignment="1">
      <alignment horizontal="left" indent="1"/>
    </xf>
    <xf numFmtId="43" fontId="3" fillId="0" borderId="15" xfId="1" applyFont="1" applyBorder="1" applyAlignment="1">
      <alignment horizontal="right"/>
    </xf>
    <xf numFmtId="0" fontId="0" fillId="0" borderId="14" xfId="0" applyBorder="1" applyAlignment="1">
      <alignment horizontal="left" indent="2"/>
    </xf>
    <xf numFmtId="43" fontId="0" fillId="0" borderId="15" xfId="1" applyFont="1" applyBorder="1" applyAlignment="1">
      <alignment horizontal="right"/>
    </xf>
    <xf numFmtId="0" fontId="3" fillId="0" borderId="14" xfId="0" applyFont="1" applyBorder="1" applyAlignment="1">
      <alignment horizontal="left" indent="2"/>
    </xf>
    <xf numFmtId="0" fontId="12" fillId="5" borderId="16" xfId="0" applyFont="1" applyFill="1" applyBorder="1" applyAlignment="1">
      <alignment vertical="center"/>
    </xf>
    <xf numFmtId="166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43" fontId="12" fillId="5" borderId="12" xfId="1" applyNumberFormat="1" applyFont="1" applyFill="1" applyBorder="1" applyAlignment="1">
      <alignment horizontal="center" vertical="center" wrapText="1"/>
    </xf>
    <xf numFmtId="43" fontId="12" fillId="5" borderId="10" xfId="1" applyNumberFormat="1" applyFont="1" applyFill="1" applyBorder="1" applyAlignment="1">
      <alignment horizontal="center" vertical="center" wrapText="1"/>
    </xf>
    <xf numFmtId="43" fontId="12" fillId="5" borderId="13" xfId="1" applyNumberFormat="1" applyFont="1" applyFill="1" applyBorder="1" applyAlignment="1">
      <alignment horizontal="center" vertical="center" wrapText="1"/>
    </xf>
    <xf numFmtId="43" fontId="12" fillId="5" borderId="15" xfId="1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182910</xdr:colOff>
      <xdr:row>1</xdr:row>
      <xdr:rowOff>83738</xdr:rowOff>
    </xdr:from>
    <xdr:to>
      <xdr:col>8</xdr:col>
      <xdr:colOff>990947</xdr:colOff>
      <xdr:row>9</xdr:row>
      <xdr:rowOff>23351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16160" y="274238"/>
          <a:ext cx="2205037" cy="14636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ta/AppData/Local/Microsoft/Windows/INetCache/Content.Outlook/SDYIU0PH/DGM%20Plantilla%20ejecuci&#243;n%20del%20gasto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 -Ejecu"/>
      <sheetName val="P3 Ejecucion "/>
    </sheetNames>
    <sheetDataSet>
      <sheetData sheetId="0"/>
      <sheetData sheetId="1">
        <row r="19">
          <cell r="C19" t="str">
            <v>2.1.1 - REMUNERACIONES</v>
          </cell>
          <cell r="D19">
            <v>789042816</v>
          </cell>
          <cell r="F19">
            <v>53634969.159999996</v>
          </cell>
          <cell r="G19">
            <v>73441819.200000003</v>
          </cell>
          <cell r="H19">
            <v>68550971.390000001</v>
          </cell>
          <cell r="I19">
            <v>64961318.57</v>
          </cell>
          <cell r="J19">
            <v>68653154.650000006</v>
          </cell>
          <cell r="K19">
            <v>65757907.520000003</v>
          </cell>
          <cell r="L19">
            <v>67370984.640000001</v>
          </cell>
          <cell r="M19">
            <v>89484048.129999995</v>
          </cell>
        </row>
        <row r="20">
          <cell r="C20" t="str">
            <v>2.1.2 - SOBRESUELDOS</v>
          </cell>
          <cell r="D20">
            <v>114033474</v>
          </cell>
          <cell r="F20">
            <v>5096300</v>
          </cell>
          <cell r="G20">
            <v>17082623.690000001</v>
          </cell>
          <cell r="H20">
            <v>10675437</v>
          </cell>
          <cell r="I20">
            <v>51465475.399999999</v>
          </cell>
          <cell r="J20">
            <v>18192800.780000001</v>
          </cell>
          <cell r="K20">
            <v>12388376.83</v>
          </cell>
          <cell r="L20">
            <v>12464937</v>
          </cell>
          <cell r="M20">
            <v>12645513.26</v>
          </cell>
        </row>
        <row r="21">
          <cell r="C21" t="str">
            <v>2.1.3 - DIETAS Y GASTOS DE REPRESENTACIÓN</v>
          </cell>
        </row>
        <row r="22">
          <cell r="C22" t="str">
            <v>2.1.4 - GRATIFICACIONES Y BONIFICACIONES</v>
          </cell>
        </row>
        <row r="23">
          <cell r="C23" t="str">
            <v>2.1.5 - CONTRIBUCIONES A LA SEGURIDAD SOCIAL</v>
          </cell>
          <cell r="D23">
            <v>92573238</v>
          </cell>
          <cell r="F23">
            <v>8169897.7400000002</v>
          </cell>
          <cell r="G23">
            <v>9362823.0800000001</v>
          </cell>
          <cell r="H23">
            <v>8956276.5899999999</v>
          </cell>
          <cell r="I23">
            <v>8975428.7200000007</v>
          </cell>
          <cell r="J23">
            <v>9032983.1400000006</v>
          </cell>
          <cell r="K23">
            <v>9103092.3900000006</v>
          </cell>
          <cell r="L23">
            <v>9284902.8599999994</v>
          </cell>
          <cell r="M23">
            <v>9371195.8399999999</v>
          </cell>
        </row>
        <row r="25">
          <cell r="C25" t="str">
            <v>2.2.1 - SERVICIOS BÁSICOS</v>
          </cell>
          <cell r="D25">
            <v>91297180</v>
          </cell>
          <cell r="F25">
            <v>4884284.07</v>
          </cell>
          <cell r="G25">
            <v>3886442.44</v>
          </cell>
          <cell r="H25">
            <v>2924365.16</v>
          </cell>
          <cell r="I25">
            <v>8453596.6300000008</v>
          </cell>
          <cell r="J25">
            <v>8197693.4299999997</v>
          </cell>
          <cell r="K25">
            <v>3077545.5</v>
          </cell>
          <cell r="L25">
            <v>8294610.1600000001</v>
          </cell>
          <cell r="M25">
            <v>3122096.53</v>
          </cell>
        </row>
        <row r="26">
          <cell r="C26" t="str">
            <v>2.2.2 - PUBLICIDAD, IMPRESIÓN Y ENCUADERNACIÓN</v>
          </cell>
          <cell r="D26">
            <v>36000000</v>
          </cell>
          <cell r="H26">
            <v>70567.070000000007</v>
          </cell>
          <cell r="I26">
            <v>156732.56</v>
          </cell>
          <cell r="J26">
            <v>466650.76</v>
          </cell>
          <cell r="K26">
            <v>221335.43</v>
          </cell>
          <cell r="L26">
            <v>1059744.1599999999</v>
          </cell>
          <cell r="M26">
            <v>197767.36</v>
          </cell>
        </row>
        <row r="27">
          <cell r="C27" t="str">
            <v>2.2.3 - VIÁTICOS</v>
          </cell>
          <cell r="D27">
            <v>19200000</v>
          </cell>
          <cell r="J27">
            <v>1149700</v>
          </cell>
          <cell r="K27">
            <v>19200</v>
          </cell>
          <cell r="M27">
            <v>1323317.5</v>
          </cell>
        </row>
        <row r="28">
          <cell r="C28" t="str">
            <v>2.2.4 - TRANSPORTE Y ALMACENAJE</v>
          </cell>
          <cell r="D28">
            <v>3000000</v>
          </cell>
          <cell r="I28">
            <v>700000</v>
          </cell>
          <cell r="J28">
            <v>85967.4</v>
          </cell>
          <cell r="M28">
            <v>11270</v>
          </cell>
        </row>
        <row r="29">
          <cell r="C29" t="str">
            <v>2.2.5 - ALQUILERES Y RENTAS</v>
          </cell>
          <cell r="D29">
            <v>280237632</v>
          </cell>
          <cell r="F29">
            <v>117793.51</v>
          </cell>
          <cell r="G29">
            <v>1176052.74</v>
          </cell>
          <cell r="H29">
            <v>2099196.21</v>
          </cell>
          <cell r="I29">
            <v>140062.9</v>
          </cell>
          <cell r="J29">
            <v>1182909.93</v>
          </cell>
          <cell r="K29">
            <v>511250.43</v>
          </cell>
          <cell r="L29">
            <v>1112659.71</v>
          </cell>
          <cell r="M29">
            <v>210221.72</v>
          </cell>
        </row>
        <row r="30">
          <cell r="C30" t="str">
            <v>2.2.6 - SEGUROS</v>
          </cell>
          <cell r="D30">
            <v>30363105</v>
          </cell>
          <cell r="F30">
            <v>4186218.38</v>
          </cell>
          <cell r="H30">
            <v>1733353.85</v>
          </cell>
          <cell r="I30">
            <v>3288366.44</v>
          </cell>
          <cell r="J30">
            <v>2845378.86</v>
          </cell>
          <cell r="K30">
            <v>3032772.31</v>
          </cell>
          <cell r="L30">
            <v>-56987.64</v>
          </cell>
          <cell r="M30">
            <v>1531255.3</v>
          </cell>
        </row>
        <row r="31">
          <cell r="C31" t="str">
            <v>2.2.7 - SERVICIOS DE CONSERVACIÓN, REPARACIONES MENORES E INSTALACIONES TEMPORALES</v>
          </cell>
          <cell r="D31">
            <v>46255083</v>
          </cell>
          <cell r="G31">
            <v>323264.49</v>
          </cell>
          <cell r="H31">
            <v>464631.09</v>
          </cell>
          <cell r="I31">
            <v>238003.49</v>
          </cell>
          <cell r="J31">
            <v>1042718.82</v>
          </cell>
          <cell r="K31">
            <v>10840429.48</v>
          </cell>
          <cell r="L31">
            <v>750080.15</v>
          </cell>
          <cell r="M31">
            <v>624718.97</v>
          </cell>
        </row>
        <row r="32">
          <cell r="C32" t="str">
            <v>2.2.8 - OTROS SERVICIOS NO INCLUIDOS EN CONCEPTOS ANTERIORES</v>
          </cell>
          <cell r="D32">
            <v>42475000</v>
          </cell>
          <cell r="G32">
            <v>392165</v>
          </cell>
          <cell r="H32">
            <v>9144441.5399999991</v>
          </cell>
          <cell r="I32">
            <v>2698063.62</v>
          </cell>
          <cell r="J32">
            <v>4501224.3499999996</v>
          </cell>
          <cell r="K32">
            <v>2561855</v>
          </cell>
          <cell r="L32">
            <v>716070</v>
          </cell>
          <cell r="M32">
            <v>1895489.3430000001</v>
          </cell>
        </row>
        <row r="33">
          <cell r="C33" t="str">
            <v>2.2.9 - OTRAS CONTRATACIONES DE SERVICIOS</v>
          </cell>
          <cell r="D33">
            <v>2380000</v>
          </cell>
          <cell r="H33">
            <v>129916.5</v>
          </cell>
          <cell r="I33">
            <v>-352.5</v>
          </cell>
          <cell r="J33">
            <v>52384.86</v>
          </cell>
          <cell r="M33">
            <v>41682.04</v>
          </cell>
        </row>
        <row r="35">
          <cell r="C35" t="str">
            <v>2.3.1 - ALIMENTOS Y PRODUCTOS AGROFORESTALES</v>
          </cell>
          <cell r="D35">
            <v>2708600</v>
          </cell>
          <cell r="I35">
            <v>981164.64</v>
          </cell>
          <cell r="J35">
            <v>176252.88</v>
          </cell>
          <cell r="K35">
            <v>638140</v>
          </cell>
          <cell r="L35">
            <v>488193.04</v>
          </cell>
          <cell r="M35">
            <v>1308480.1200000001</v>
          </cell>
        </row>
        <row r="36">
          <cell r="C36" t="str">
            <v>2.3.2 - TEXTILES Y VESTUARIOS</v>
          </cell>
          <cell r="D36">
            <v>663000</v>
          </cell>
          <cell r="H36">
            <v>142485</v>
          </cell>
          <cell r="I36">
            <v>14425678.18</v>
          </cell>
          <cell r="J36">
            <v>1500</v>
          </cell>
          <cell r="K36">
            <v>2165890</v>
          </cell>
          <cell r="L36">
            <v>207680</v>
          </cell>
          <cell r="M36">
            <v>104094.99</v>
          </cell>
        </row>
        <row r="37">
          <cell r="C37" t="str">
            <v>2.3.3 - PRODUCTOS DE PAPEL, CARTÓN E IMPRESOS</v>
          </cell>
          <cell r="D37">
            <v>6217600</v>
          </cell>
          <cell r="I37">
            <v>938100</v>
          </cell>
          <cell r="J37">
            <v>15729</v>
          </cell>
          <cell r="K37">
            <v>14863.28</v>
          </cell>
          <cell r="L37">
            <v>583381.6</v>
          </cell>
          <cell r="M37">
            <v>1423368.86</v>
          </cell>
        </row>
        <row r="38">
          <cell r="C38" t="str">
            <v>2.3.4 - PRODUCTOS FARMACÉUTICOS</v>
          </cell>
          <cell r="D38">
            <v>350000</v>
          </cell>
          <cell r="J38">
            <v>5960</v>
          </cell>
          <cell r="M38">
            <v>5046.13</v>
          </cell>
        </row>
        <row r="39">
          <cell r="C39" t="str">
            <v>2.3.5 - PRODUCTOS DE CUERO, CAUCHO Y PLÁSTICO</v>
          </cell>
          <cell r="D39">
            <v>121310113</v>
          </cell>
          <cell r="H39">
            <v>64994.400000000001</v>
          </cell>
          <cell r="I39">
            <v>1032459.88</v>
          </cell>
          <cell r="J39">
            <v>6500</v>
          </cell>
          <cell r="K39">
            <v>68534.399999999994</v>
          </cell>
          <cell r="L39">
            <v>570943</v>
          </cell>
          <cell r="M39">
            <v>10515.02</v>
          </cell>
        </row>
        <row r="40">
          <cell r="C40" t="str">
            <v>2.3.6 - PRODUCTOS DE MINERALES, METÁLICOS Y NO METÁLICOS</v>
          </cell>
          <cell r="H40">
            <v>59590</v>
          </cell>
          <cell r="J40">
            <v>42758.11</v>
          </cell>
          <cell r="K40">
            <v>209487.26</v>
          </cell>
          <cell r="L40">
            <v>32001.599999999999</v>
          </cell>
          <cell r="M40">
            <v>426481.94</v>
          </cell>
        </row>
        <row r="41">
          <cell r="C41" t="str">
            <v>2.3.7 - COMBUSTIBLES, LUBRICANTES, PRODUCTOS QUÍMICOS Y CONEXOS</v>
          </cell>
          <cell r="D41">
            <v>99654600</v>
          </cell>
          <cell r="F41">
            <v>856000</v>
          </cell>
          <cell r="H41">
            <v>19778.400000000001</v>
          </cell>
          <cell r="I41">
            <v>8673</v>
          </cell>
          <cell r="J41">
            <v>292153.84000000003</v>
          </cell>
          <cell r="K41">
            <v>700627.2</v>
          </cell>
          <cell r="L41">
            <v>28030615.100000001</v>
          </cell>
          <cell r="M41">
            <v>21106893.109999999</v>
          </cell>
        </row>
        <row r="42">
          <cell r="C42" t="str">
            <v>2.3.8 - GASTOS QUE SE ASIGNARÁN DURANTE EL EJERCICIO (ART. 32 Y 33 LEY 423-06)</v>
          </cell>
        </row>
        <row r="43">
          <cell r="C43" t="str">
            <v>2.3.9 - PRODUCTOS Y ÚTILES VARIOS</v>
          </cell>
          <cell r="D43">
            <v>2000000</v>
          </cell>
          <cell r="H43">
            <v>751283.58</v>
          </cell>
          <cell r="I43">
            <v>989112.82</v>
          </cell>
          <cell r="J43">
            <v>1310613.17</v>
          </cell>
          <cell r="K43">
            <v>2191857.5</v>
          </cell>
          <cell r="L43">
            <v>1012845.58</v>
          </cell>
          <cell r="M43">
            <v>2228586.4900000002</v>
          </cell>
        </row>
        <row r="61">
          <cell r="C61" t="str">
            <v>2.6.1 - MOBILIARIO Y EQUIPO</v>
          </cell>
          <cell r="D61">
            <v>21708860</v>
          </cell>
          <cell r="I61">
            <v>10515038.810000001</v>
          </cell>
          <cell r="J61">
            <v>171204.08</v>
          </cell>
          <cell r="K61">
            <v>320959.93</v>
          </cell>
          <cell r="L61">
            <v>3798547.38</v>
          </cell>
          <cell r="M61">
            <v>1414714.5</v>
          </cell>
        </row>
        <row r="62">
          <cell r="C62" t="str">
            <v>2.6.2 - MOBILIARIO Y EQUIPO AUDIOVISUAL, RECREATIVO Y EDUCACIONAL</v>
          </cell>
          <cell r="I62">
            <v>103840</v>
          </cell>
          <cell r="K62">
            <v>138259.99</v>
          </cell>
        </row>
        <row r="63">
          <cell r="C63" t="str">
            <v>2.6.3 - EQUIPO E INSTRUMENTAL, CIENTÍFICO Y LABORATORIO</v>
          </cell>
        </row>
        <row r="64">
          <cell r="C64" t="str">
            <v>2.6.4 - VEHÍCULOS Y EQUIPO DE TRANSPORTE, TRACCIÓN Y ELEVACIÓN</v>
          </cell>
          <cell r="I64">
            <v>1062000</v>
          </cell>
          <cell r="K64">
            <v>99356</v>
          </cell>
        </row>
        <row r="65">
          <cell r="C65" t="str">
            <v>2.6.5 - MAQUINARIA, OTROS EQUIPOS Y HERRAMIENTAS</v>
          </cell>
          <cell r="I65">
            <v>518939.22</v>
          </cell>
          <cell r="J65">
            <v>19647</v>
          </cell>
          <cell r="K65">
            <v>142780</v>
          </cell>
          <cell r="L65">
            <v>1417930.86</v>
          </cell>
        </row>
        <row r="66">
          <cell r="C66" t="str">
            <v>2.6.6 - EQUIPOS DE DEFENSA Y SEGURIDAD</v>
          </cell>
        </row>
        <row r="67">
          <cell r="C67" t="str">
            <v>2.6.7 - ACTIVOS BIOLÓGICOS</v>
          </cell>
        </row>
        <row r="68">
          <cell r="C68" t="str">
            <v>2.6.8 - BIENES INTANGIBLES</v>
          </cell>
          <cell r="I68">
            <v>46436.82</v>
          </cell>
          <cell r="M68">
            <v>259795.88</v>
          </cell>
        </row>
        <row r="69">
          <cell r="C69" t="str">
            <v>2.6.9 - EDIFICIOS, ESTRUCTURAS, TIERRAS, TERRENOS Y OBJETOS DE VALOR</v>
          </cell>
          <cell r="D69">
            <v>60000000</v>
          </cell>
          <cell r="H69">
            <v>43365</v>
          </cell>
          <cell r="I69">
            <v>41300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73" t="s">
        <v>78</v>
      </c>
      <c r="D3" s="74"/>
      <c r="E3" s="74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71" t="s">
        <v>67</v>
      </c>
      <c r="D4" s="72"/>
      <c r="E4" s="72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80" t="s">
        <v>68</v>
      </c>
      <c r="D5" s="81"/>
      <c r="E5" s="81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75" t="s">
        <v>79</v>
      </c>
      <c r="D6" s="76"/>
      <c r="E6" s="76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75" t="s">
        <v>80</v>
      </c>
      <c r="D7" s="76"/>
      <c r="E7" s="76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77" t="s">
        <v>66</v>
      </c>
      <c r="D9" s="78" t="s">
        <v>97</v>
      </c>
      <c r="E9" s="78" t="s">
        <v>96</v>
      </c>
      <c r="F9" s="8"/>
    </row>
    <row r="10" spans="2:16" ht="23.25" customHeight="1" x14ac:dyDescent="0.25">
      <c r="C10" s="77"/>
      <c r="D10" s="79"/>
      <c r="E10" s="79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6" t="s">
        <v>98</v>
      </c>
    </row>
    <row r="92" spans="3:5" ht="33.75" customHeight="1" thickBot="1" x14ac:dyDescent="0.3">
      <c r="C92" s="24" t="s">
        <v>99</v>
      </c>
    </row>
    <row r="93" spans="3:5" ht="45.75" thickBot="1" x14ac:dyDescent="0.3">
      <c r="C93" s="25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topLeftCell="E1" zoomScale="91" zoomScaleNormal="91" workbookViewId="0">
      <selection activeCell="R95" sqref="R95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5" width="22.5703125" style="27" customWidth="1"/>
    <col min="6" max="6" width="21.42578125" customWidth="1"/>
    <col min="7" max="8" width="20.85546875" customWidth="1"/>
    <col min="9" max="9" width="21.140625" customWidth="1"/>
    <col min="10" max="10" width="20.85546875" customWidth="1"/>
    <col min="11" max="11" width="21.28515625" customWidth="1"/>
    <col min="12" max="12" width="21" customWidth="1"/>
    <col min="13" max="13" width="21.42578125" customWidth="1"/>
    <col min="14" max="14" width="21.7109375" customWidth="1"/>
    <col min="15" max="16" width="16.85546875" customWidth="1"/>
    <col min="17" max="17" width="14.140625" customWidth="1"/>
    <col min="18" max="18" width="23.5703125" customWidth="1"/>
    <col min="19" max="19" width="6.42578125" customWidth="1"/>
    <col min="20" max="20" width="16.42578125" customWidth="1"/>
  </cols>
  <sheetData>
    <row r="10" spans="3:18" ht="28.5" x14ac:dyDescent="0.25">
      <c r="C10" s="73" t="s">
        <v>101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3:18" ht="21" x14ac:dyDescent="0.25">
      <c r="C11" s="71" t="s">
        <v>102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3:18" ht="15.75" x14ac:dyDescent="0.25">
      <c r="C12" s="80">
        <v>2022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3:18" ht="15.75" x14ac:dyDescent="0.25">
      <c r="C13" s="75" t="s">
        <v>115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3:18" ht="15.75" x14ac:dyDescent="0.25">
      <c r="C14" s="76" t="s">
        <v>80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3:18" ht="15.75" thickBot="1" x14ac:dyDescent="0.3"/>
    <row r="16" spans="3:18" ht="15.75" x14ac:dyDescent="0.25">
      <c r="C16" s="82" t="s">
        <v>66</v>
      </c>
      <c r="D16" s="84" t="s">
        <v>97</v>
      </c>
      <c r="E16" s="86" t="s">
        <v>96</v>
      </c>
      <c r="F16" s="88" t="s">
        <v>94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/>
    </row>
    <row r="17" spans="3:20" ht="15.75" x14ac:dyDescent="0.25">
      <c r="C17" s="83"/>
      <c r="D17" s="85"/>
      <c r="E17" s="87"/>
      <c r="F17" s="48" t="s">
        <v>82</v>
      </c>
      <c r="G17" s="47" t="s">
        <v>83</v>
      </c>
      <c r="H17" s="47" t="s">
        <v>84</v>
      </c>
      <c r="I17" s="47" t="s">
        <v>85</v>
      </c>
      <c r="J17" s="47" t="s">
        <v>86</v>
      </c>
      <c r="K17" s="47" t="s">
        <v>87</v>
      </c>
      <c r="L17" s="47" t="s">
        <v>88</v>
      </c>
      <c r="M17" s="47" t="s">
        <v>89</v>
      </c>
      <c r="N17" s="47" t="s">
        <v>90</v>
      </c>
      <c r="O17" s="47" t="s">
        <v>91</v>
      </c>
      <c r="P17" s="47" t="s">
        <v>92</v>
      </c>
      <c r="Q17" s="47" t="s">
        <v>93</v>
      </c>
      <c r="R17" s="49" t="s">
        <v>81</v>
      </c>
    </row>
    <row r="18" spans="3:20" x14ac:dyDescent="0.25">
      <c r="C18" s="62" t="s">
        <v>0</v>
      </c>
      <c r="D18" s="38"/>
      <c r="E18" s="63"/>
      <c r="F18" s="50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51"/>
    </row>
    <row r="19" spans="3:20" x14ac:dyDescent="0.25">
      <c r="C19" s="64" t="s">
        <v>1</v>
      </c>
      <c r="D19" s="40">
        <f>SUM(D20:D24)</f>
        <v>995649528</v>
      </c>
      <c r="E19" s="65">
        <f>SUM(E20:E24)</f>
        <v>1343897467.25</v>
      </c>
      <c r="F19" s="52">
        <f>+F20+F21+F22+F23+F24</f>
        <v>66901166.899999999</v>
      </c>
      <c r="G19" s="41">
        <f t="shared" ref="G19" si="0">+G20+G21+G22+G23+G24</f>
        <v>99887265.969999999</v>
      </c>
      <c r="H19" s="40">
        <f>SUM(H20:H24)</f>
        <v>88182684.980000004</v>
      </c>
      <c r="I19" s="40">
        <f t="shared" ref="I19:Q19" si="1">SUM(I20:I24)</f>
        <v>125402222.69</v>
      </c>
      <c r="J19" s="40">
        <f t="shared" si="1"/>
        <v>95878938.570000008</v>
      </c>
      <c r="K19" s="40">
        <f t="shared" si="1"/>
        <v>87249376.74000001</v>
      </c>
      <c r="L19" s="40">
        <f t="shared" si="1"/>
        <v>89120824.5</v>
      </c>
      <c r="M19" s="40">
        <f t="shared" si="1"/>
        <v>111500757.23</v>
      </c>
      <c r="N19" s="40">
        <f>SUM(N20:N24)</f>
        <v>93672158.329999998</v>
      </c>
      <c r="O19" s="40">
        <f t="shared" si="1"/>
        <v>89222443.980000019</v>
      </c>
      <c r="P19" s="40">
        <f t="shared" si="1"/>
        <v>153814506.88999999</v>
      </c>
      <c r="Q19" s="40">
        <f t="shared" si="1"/>
        <v>0</v>
      </c>
      <c r="R19" s="53">
        <f>SUM(F19:Q19)</f>
        <v>1100832346.7800002</v>
      </c>
    </row>
    <row r="20" spans="3:20" x14ac:dyDescent="0.25">
      <c r="C20" s="66" t="s">
        <v>2</v>
      </c>
      <c r="D20" s="42">
        <v>789042816</v>
      </c>
      <c r="E20" s="67">
        <v>959968376.19000006</v>
      </c>
      <c r="F20" s="54">
        <v>53634969.159999996</v>
      </c>
      <c r="G20" s="43">
        <v>73441819.200000003</v>
      </c>
      <c r="H20" s="43">
        <v>68550971.390000001</v>
      </c>
      <c r="I20" s="43">
        <v>64961318.57</v>
      </c>
      <c r="J20" s="45">
        <v>68653154.650000006</v>
      </c>
      <c r="K20" s="43">
        <v>65757907.520000003</v>
      </c>
      <c r="L20" s="43">
        <v>67370984.640000001</v>
      </c>
      <c r="M20" s="43">
        <f>VLOOKUP(C20,'[1]P2 Presupuesto Aprobado -Ejecu'!$C$19:$M$23,11,0)</f>
        <v>89484048.129999995</v>
      </c>
      <c r="N20" s="43">
        <v>71450984.439999998</v>
      </c>
      <c r="O20" s="44">
        <v>67098265.520000003</v>
      </c>
      <c r="P20" s="43">
        <v>78983118.540000007</v>
      </c>
      <c r="Q20" s="43"/>
      <c r="R20" s="55">
        <f t="shared" ref="R20:R83" si="2">SUM(F20:Q20)</f>
        <v>769387541.75999999</v>
      </c>
      <c r="T20" s="37"/>
    </row>
    <row r="21" spans="3:20" x14ac:dyDescent="0.25">
      <c r="C21" s="66" t="s">
        <v>3</v>
      </c>
      <c r="D21" s="42">
        <v>114033474</v>
      </c>
      <c r="E21" s="67">
        <v>255970426.52000001</v>
      </c>
      <c r="F21" s="54">
        <v>5096300</v>
      </c>
      <c r="G21" s="43">
        <v>17082623.690000001</v>
      </c>
      <c r="H21" s="43">
        <v>10675437</v>
      </c>
      <c r="I21" s="43">
        <v>51465475.399999999</v>
      </c>
      <c r="J21" s="45">
        <v>18192800.780000001</v>
      </c>
      <c r="K21" s="43">
        <v>12388376.83</v>
      </c>
      <c r="L21" s="43">
        <v>12464937</v>
      </c>
      <c r="M21" s="43">
        <f>VLOOKUP(C21,'[1]P2 Presupuesto Aprobado -Ejecu'!$C$19:$M$23,11,0)</f>
        <v>12645513.26</v>
      </c>
      <c r="N21" s="43">
        <v>12289137.16</v>
      </c>
      <c r="O21" s="44">
        <v>12701208.75</v>
      </c>
      <c r="P21" s="43">
        <v>65494048.909999996</v>
      </c>
      <c r="Q21" s="43"/>
      <c r="R21" s="55">
        <f t="shared" si="2"/>
        <v>230495858.78</v>
      </c>
      <c r="T21" s="37"/>
    </row>
    <row r="22" spans="3:20" x14ac:dyDescent="0.25">
      <c r="C22" s="66" t="s">
        <v>4</v>
      </c>
      <c r="D22" s="42"/>
      <c r="E22" s="67"/>
      <c r="F22" s="54"/>
      <c r="G22" s="43"/>
      <c r="H22" s="43"/>
      <c r="I22" s="43"/>
      <c r="J22" s="43"/>
      <c r="K22" s="43"/>
      <c r="L22" s="43"/>
      <c r="M22" s="43">
        <f>VLOOKUP(C22,'[1]P2 Presupuesto Aprobado -Ejecu'!$C$19:$M$23,11,0)</f>
        <v>0</v>
      </c>
      <c r="N22" s="43">
        <v>0</v>
      </c>
      <c r="O22" s="44">
        <v>0</v>
      </c>
      <c r="P22" s="43">
        <v>0</v>
      </c>
      <c r="Q22" s="43"/>
      <c r="R22" s="55"/>
      <c r="S22" s="17"/>
      <c r="T22" s="37"/>
    </row>
    <row r="23" spans="3:20" x14ac:dyDescent="0.25">
      <c r="C23" s="66" t="s">
        <v>5</v>
      </c>
      <c r="D23" s="42"/>
      <c r="E23" s="67"/>
      <c r="F23" s="54"/>
      <c r="G23" s="43"/>
      <c r="H23" s="43"/>
      <c r="I23" s="43"/>
      <c r="J23" s="43"/>
      <c r="K23" s="43"/>
      <c r="L23" s="43"/>
      <c r="M23" s="43">
        <f>VLOOKUP(C23,'[1]P2 Presupuesto Aprobado -Ejecu'!$C$19:$M$23,11,0)</f>
        <v>0</v>
      </c>
      <c r="N23" s="43">
        <v>0</v>
      </c>
      <c r="O23" s="44">
        <v>0</v>
      </c>
      <c r="P23" s="43">
        <v>0</v>
      </c>
      <c r="Q23" s="43"/>
      <c r="R23" s="55"/>
      <c r="T23" s="37"/>
    </row>
    <row r="24" spans="3:20" x14ac:dyDescent="0.25">
      <c r="C24" s="66" t="s">
        <v>6</v>
      </c>
      <c r="D24" s="42">
        <v>92573238</v>
      </c>
      <c r="E24" s="67">
        <v>127958664.54000001</v>
      </c>
      <c r="F24" s="54">
        <v>8169897.7400000002</v>
      </c>
      <c r="G24" s="43">
        <v>9362823.0800000001</v>
      </c>
      <c r="H24" s="43">
        <v>8956276.5899999999</v>
      </c>
      <c r="I24" s="43">
        <v>8975428.7200000007</v>
      </c>
      <c r="J24" s="45">
        <v>9032983.1400000006</v>
      </c>
      <c r="K24" s="43">
        <v>9103092.3900000006</v>
      </c>
      <c r="L24" s="43">
        <v>9284902.8599999994</v>
      </c>
      <c r="M24" s="43">
        <f>VLOOKUP(C24,'[1]P2 Presupuesto Aprobado -Ejecu'!$C$19:$M$23,11,0)</f>
        <v>9371195.8399999999</v>
      </c>
      <c r="N24" s="43">
        <v>9932036.7300000004</v>
      </c>
      <c r="O24" s="44">
        <v>9422969.7100000009</v>
      </c>
      <c r="P24" s="43">
        <v>9337339.4399999995</v>
      </c>
      <c r="Q24" s="43"/>
      <c r="R24" s="55">
        <f t="shared" si="2"/>
        <v>100948946.24000001</v>
      </c>
      <c r="T24" s="37"/>
    </row>
    <row r="25" spans="3:20" x14ac:dyDescent="0.25">
      <c r="C25" s="64" t="s">
        <v>7</v>
      </c>
      <c r="D25" s="40">
        <f>SUM(D26:D34)</f>
        <v>551208000</v>
      </c>
      <c r="E25" s="65">
        <f>SUM(E26:E34)</f>
        <v>412584861.23000002</v>
      </c>
      <c r="F25" s="52">
        <f>+F26+F27+F28+F29+F30+F31+F32+F33+F34</f>
        <v>9188295.9600000009</v>
      </c>
      <c r="G25" s="41">
        <f t="shared" ref="G25" si="3">+G26+G27+G28+G29+G30+G31+G32+G33+G34</f>
        <v>5777924.6699999999</v>
      </c>
      <c r="H25" s="40">
        <f>+H26+H27+H28+H29+H30+H31+H32+H33+H34</f>
        <v>16566471.419999998</v>
      </c>
      <c r="I25" s="40">
        <f t="shared" ref="I25:Q25" si="4">+I26+I27+I28+I29+I30+I31+I32+I33+I34</f>
        <v>15674473.140000001</v>
      </c>
      <c r="J25" s="40">
        <f t="shared" si="4"/>
        <v>19524628.409999996</v>
      </c>
      <c r="K25" s="40">
        <f t="shared" si="4"/>
        <v>20264388.149999999</v>
      </c>
      <c r="L25" s="40">
        <f t="shared" si="4"/>
        <v>11876176.540000001</v>
      </c>
      <c r="M25" s="40">
        <f t="shared" si="4"/>
        <v>8957818.7629999984</v>
      </c>
      <c r="N25" s="40">
        <f t="shared" si="4"/>
        <v>14355116.719999999</v>
      </c>
      <c r="O25" s="40">
        <f t="shared" si="4"/>
        <v>12960296.940000001</v>
      </c>
      <c r="P25" s="40">
        <f>+P26+P27+P28+P29+P30+P31+P32+P33+P34</f>
        <v>34982516.839999996</v>
      </c>
      <c r="Q25" s="40">
        <f t="shared" si="4"/>
        <v>0</v>
      </c>
      <c r="R25" s="53">
        <f t="shared" si="2"/>
        <v>170128107.553</v>
      </c>
      <c r="T25" s="37"/>
    </row>
    <row r="26" spans="3:20" x14ac:dyDescent="0.25">
      <c r="C26" s="66" t="s">
        <v>8</v>
      </c>
      <c r="D26" s="42">
        <v>91297180</v>
      </c>
      <c r="E26" s="67">
        <v>91347180</v>
      </c>
      <c r="F26" s="54">
        <v>4884284.07</v>
      </c>
      <c r="G26" s="43">
        <v>3886442.44</v>
      </c>
      <c r="H26" s="43">
        <v>2924365.16</v>
      </c>
      <c r="I26" s="43">
        <v>8453596.6300000008</v>
      </c>
      <c r="J26" s="45">
        <v>8197693.4299999997</v>
      </c>
      <c r="K26" s="43">
        <v>3077545.5</v>
      </c>
      <c r="L26" s="43">
        <v>8294610.1600000001</v>
      </c>
      <c r="M26" s="43">
        <f>VLOOKUP(C26,'[1]P2 Presupuesto Aprobado -Ejecu'!$C$25:$M$33,11,0)</f>
        <v>3122096.53</v>
      </c>
      <c r="N26" s="43">
        <v>5482159.8799999999</v>
      </c>
      <c r="O26" s="44">
        <v>5403485.8399999999</v>
      </c>
      <c r="P26" s="43">
        <v>13520847.59</v>
      </c>
      <c r="Q26" s="43"/>
      <c r="R26" s="55">
        <f t="shared" si="2"/>
        <v>67247127.230000004</v>
      </c>
      <c r="T26" s="37"/>
    </row>
    <row r="27" spans="3:20" x14ac:dyDescent="0.25">
      <c r="C27" s="66" t="s">
        <v>9</v>
      </c>
      <c r="D27" s="42">
        <v>36000000</v>
      </c>
      <c r="E27" s="67">
        <v>4619226.17</v>
      </c>
      <c r="F27" s="54"/>
      <c r="G27" s="43"/>
      <c r="H27" s="43">
        <v>70567.070000000007</v>
      </c>
      <c r="I27" s="43">
        <v>156732.56</v>
      </c>
      <c r="J27" s="45">
        <v>466650.76</v>
      </c>
      <c r="K27" s="43">
        <v>221335.43</v>
      </c>
      <c r="L27" s="43">
        <v>1059744.1599999999</v>
      </c>
      <c r="M27" s="43">
        <f>VLOOKUP(C27,'[1]P2 Presupuesto Aprobado -Ejecu'!$C$25:$M$33,11,0)</f>
        <v>197767.36</v>
      </c>
      <c r="N27" s="43">
        <v>317654.71999999997</v>
      </c>
      <c r="O27" s="44">
        <v>-158827.35999999999</v>
      </c>
      <c r="P27" s="43">
        <v>480774.28</v>
      </c>
      <c r="Q27" s="43"/>
      <c r="R27" s="55">
        <f t="shared" si="2"/>
        <v>2812398.9799999995</v>
      </c>
      <c r="T27" s="37"/>
    </row>
    <row r="28" spans="3:20" x14ac:dyDescent="0.25">
      <c r="C28" s="66" t="s">
        <v>10</v>
      </c>
      <c r="D28" s="42">
        <v>19200000</v>
      </c>
      <c r="E28" s="67">
        <v>7962700</v>
      </c>
      <c r="F28" s="54"/>
      <c r="G28" s="43"/>
      <c r="H28" s="43"/>
      <c r="I28" s="43"/>
      <c r="J28" s="45">
        <v>1149700</v>
      </c>
      <c r="K28" s="43">
        <v>19200</v>
      </c>
      <c r="L28" s="43"/>
      <c r="M28" s="43">
        <f>VLOOKUP(C28,'[1]P2 Presupuesto Aprobado -Ejecu'!$C$25:$M$33,11,0)</f>
        <v>1323317.5</v>
      </c>
      <c r="N28" s="43">
        <v>0</v>
      </c>
      <c r="O28" s="44">
        <v>0</v>
      </c>
      <c r="P28" s="43">
        <v>1966992.5</v>
      </c>
      <c r="Q28" s="43"/>
      <c r="R28" s="55">
        <f t="shared" si="2"/>
        <v>4459210</v>
      </c>
      <c r="T28" s="37"/>
    </row>
    <row r="29" spans="3:20" x14ac:dyDescent="0.25">
      <c r="C29" s="66" t="s">
        <v>11</v>
      </c>
      <c r="D29" s="42">
        <v>3000000</v>
      </c>
      <c r="E29" s="67">
        <v>3000000</v>
      </c>
      <c r="F29" s="54"/>
      <c r="G29" s="43"/>
      <c r="H29" s="43"/>
      <c r="I29" s="43">
        <v>700000</v>
      </c>
      <c r="J29" s="45">
        <v>85967.4</v>
      </c>
      <c r="K29" s="43"/>
      <c r="L29" s="43"/>
      <c r="M29" s="43">
        <f>VLOOKUP(C29,'[1]P2 Presupuesto Aprobado -Ejecu'!$C$25:$M$33,11,0)</f>
        <v>11270</v>
      </c>
      <c r="N29" s="43">
        <v>0</v>
      </c>
      <c r="O29" s="44">
        <v>0</v>
      </c>
      <c r="P29" s="43">
        <v>366245</v>
      </c>
      <c r="Q29" s="43"/>
      <c r="R29" s="55">
        <f t="shared" si="2"/>
        <v>1163482.3999999999</v>
      </c>
      <c r="T29" s="37"/>
    </row>
    <row r="30" spans="3:20" x14ac:dyDescent="0.25">
      <c r="C30" s="66" t="s">
        <v>12</v>
      </c>
      <c r="D30" s="42">
        <v>280237632</v>
      </c>
      <c r="E30" s="67">
        <v>55117923.890000001</v>
      </c>
      <c r="F30" s="54">
        <v>117793.51</v>
      </c>
      <c r="G30" s="43">
        <v>1176052.74</v>
      </c>
      <c r="H30" s="43">
        <v>2099196.21</v>
      </c>
      <c r="I30" s="43">
        <v>140062.9</v>
      </c>
      <c r="J30" s="45">
        <v>1182909.93</v>
      </c>
      <c r="K30" s="43">
        <v>511250.43</v>
      </c>
      <c r="L30" s="43">
        <v>1112659.71</v>
      </c>
      <c r="M30" s="43">
        <f>VLOOKUP(C30,'[1]P2 Presupuesto Aprobado -Ejecu'!$C$25:$M$33,11,0)</f>
        <v>210221.72</v>
      </c>
      <c r="N30" s="43">
        <v>774921.61</v>
      </c>
      <c r="O30" s="44">
        <v>663803.15</v>
      </c>
      <c r="P30" s="43">
        <v>723719.3</v>
      </c>
      <c r="Q30" s="43"/>
      <c r="R30" s="55">
        <f t="shared" si="2"/>
        <v>8712591.2100000009</v>
      </c>
      <c r="T30" s="37"/>
    </row>
    <row r="31" spans="3:20" x14ac:dyDescent="0.25">
      <c r="C31" s="66" t="s">
        <v>13</v>
      </c>
      <c r="D31" s="42">
        <v>30363105</v>
      </c>
      <c r="E31" s="67">
        <v>25463105</v>
      </c>
      <c r="F31" s="54">
        <v>4186218.38</v>
      </c>
      <c r="G31" s="43"/>
      <c r="H31" s="43">
        <v>1733353.85</v>
      </c>
      <c r="I31" s="43">
        <v>3288366.44</v>
      </c>
      <c r="J31" s="45">
        <v>2845378.86</v>
      </c>
      <c r="K31" s="43">
        <v>3032772.31</v>
      </c>
      <c r="L31" s="43">
        <v>-56987.64</v>
      </c>
      <c r="M31" s="43">
        <f>VLOOKUP(C31,'[1]P2 Presupuesto Aprobado -Ejecu'!$C$25:$M$33,11,0)</f>
        <v>1531255.3</v>
      </c>
      <c r="N31" s="43">
        <v>1532693.9</v>
      </c>
      <c r="O31" s="44">
        <v>1462731.6</v>
      </c>
      <c r="P31" s="43">
        <v>1521538.94</v>
      </c>
      <c r="Q31" s="43"/>
      <c r="R31" s="55">
        <f t="shared" si="2"/>
        <v>21077321.940000001</v>
      </c>
      <c r="T31" s="37"/>
    </row>
    <row r="32" spans="3:20" x14ac:dyDescent="0.25">
      <c r="C32" s="66" t="s">
        <v>14</v>
      </c>
      <c r="D32" s="42">
        <v>46255083</v>
      </c>
      <c r="E32" s="67">
        <v>76636101.510000005</v>
      </c>
      <c r="F32" s="54"/>
      <c r="G32" s="43">
        <v>323264.49</v>
      </c>
      <c r="H32" s="43">
        <v>464631.09</v>
      </c>
      <c r="I32" s="43">
        <v>238003.49</v>
      </c>
      <c r="J32" s="45">
        <v>1042718.82</v>
      </c>
      <c r="K32" s="43">
        <v>10840429.48</v>
      </c>
      <c r="L32" s="43">
        <v>750080.15</v>
      </c>
      <c r="M32" s="43">
        <f>VLOOKUP(C32,'[1]P2 Presupuesto Aprobado -Ejecu'!$C$25:$M$33,11,0)</f>
        <v>624718.97</v>
      </c>
      <c r="N32" s="43">
        <v>4221084.16</v>
      </c>
      <c r="O32" s="44">
        <v>885915.21</v>
      </c>
      <c r="P32" s="43">
        <v>6039949.6200000001</v>
      </c>
      <c r="Q32" s="43"/>
      <c r="R32" s="55">
        <f t="shared" si="2"/>
        <v>25430795.480000004</v>
      </c>
      <c r="T32" s="37"/>
    </row>
    <row r="33" spans="3:20" x14ac:dyDescent="0.25">
      <c r="C33" s="66" t="s">
        <v>15</v>
      </c>
      <c r="D33" s="42">
        <v>42475000</v>
      </c>
      <c r="E33" s="67">
        <v>145098624.66</v>
      </c>
      <c r="F33" s="54"/>
      <c r="G33" s="43">
        <v>392165</v>
      </c>
      <c r="H33" s="43">
        <v>9144441.5399999991</v>
      </c>
      <c r="I33" s="43">
        <v>2698063.62</v>
      </c>
      <c r="J33" s="43">
        <v>4501224.3499999996</v>
      </c>
      <c r="K33" s="43">
        <v>2561855</v>
      </c>
      <c r="L33" s="43">
        <v>716070</v>
      </c>
      <c r="M33" s="43">
        <f>VLOOKUP(C33,'[1]P2 Presupuesto Aprobado -Ejecu'!$C$25:$M$33,11,0)</f>
        <v>1895489.3430000001</v>
      </c>
      <c r="N33" s="43">
        <v>1333025</v>
      </c>
      <c r="O33" s="44">
        <v>4703188.5</v>
      </c>
      <c r="P33" s="43">
        <v>8543057.9199999999</v>
      </c>
      <c r="Q33" s="43"/>
      <c r="R33" s="55">
        <f t="shared" si="2"/>
        <v>36488580.272999994</v>
      </c>
      <c r="T33" s="37"/>
    </row>
    <row r="34" spans="3:20" x14ac:dyDescent="0.25">
      <c r="C34" s="66" t="s">
        <v>16</v>
      </c>
      <c r="D34" s="42">
        <v>2380000</v>
      </c>
      <c r="E34" s="67">
        <v>3340000</v>
      </c>
      <c r="F34" s="54"/>
      <c r="G34" s="43"/>
      <c r="H34" s="43">
        <v>129916.5</v>
      </c>
      <c r="I34" s="43">
        <v>-352.5</v>
      </c>
      <c r="J34" s="45">
        <v>52384.86</v>
      </c>
      <c r="K34" s="43"/>
      <c r="L34" s="43"/>
      <c r="M34" s="43">
        <f>VLOOKUP(C34,'[1]P2 Presupuesto Aprobado -Ejecu'!$C$25:$M$33,11,0)</f>
        <v>41682.04</v>
      </c>
      <c r="N34" s="43">
        <v>693577.45</v>
      </c>
      <c r="O34" s="44">
        <v>0</v>
      </c>
      <c r="P34" s="43">
        <v>1819391.69</v>
      </c>
      <c r="Q34" s="43"/>
      <c r="R34" s="55">
        <f t="shared" si="2"/>
        <v>2736600.04</v>
      </c>
      <c r="T34" s="37"/>
    </row>
    <row r="35" spans="3:20" x14ac:dyDescent="0.25">
      <c r="C35" s="64" t="s">
        <v>17</v>
      </c>
      <c r="D35" s="40">
        <f>SUM(D36:D44)</f>
        <v>232903913</v>
      </c>
      <c r="E35" s="65">
        <f>SUM(E36:E44)</f>
        <v>238022748.25</v>
      </c>
      <c r="F35" s="52">
        <f>+F36+F37+F38+F39+F40+F41+F42+F43+F44</f>
        <v>856000</v>
      </c>
      <c r="G35" s="40">
        <f>+G36+G37+G38+G39+G40+G41+G42+G43+G44</f>
        <v>0</v>
      </c>
      <c r="H35" s="40">
        <f t="shared" ref="H35:M35" si="5">SUM(H36:H44)</f>
        <v>1038131.38</v>
      </c>
      <c r="I35" s="40">
        <f t="shared" si="5"/>
        <v>18375188.52</v>
      </c>
      <c r="J35" s="40">
        <f t="shared" si="5"/>
        <v>1851467</v>
      </c>
      <c r="K35" s="40">
        <f t="shared" si="5"/>
        <v>5989399.6399999997</v>
      </c>
      <c r="L35" s="40">
        <f t="shared" si="5"/>
        <v>30925659.920000002</v>
      </c>
      <c r="M35" s="40">
        <f t="shared" si="5"/>
        <v>26613466.659999996</v>
      </c>
      <c r="N35" s="40">
        <f>SUM(N36:N44)</f>
        <v>8233473.4900000002</v>
      </c>
      <c r="O35" s="40">
        <f t="shared" ref="O35:Q35" si="6">+O36+O37+O38+O39+O40+O41+O42+O43+O44</f>
        <v>3883055.19</v>
      </c>
      <c r="P35" s="40">
        <f t="shared" si="6"/>
        <v>5725532.3300000001</v>
      </c>
      <c r="Q35" s="40">
        <f t="shared" si="6"/>
        <v>0</v>
      </c>
      <c r="R35" s="53">
        <f t="shared" si="2"/>
        <v>103491374.13</v>
      </c>
      <c r="T35" s="37"/>
    </row>
    <row r="36" spans="3:20" x14ac:dyDescent="0.25">
      <c r="C36" s="66" t="s">
        <v>18</v>
      </c>
      <c r="D36" s="42">
        <v>2708600</v>
      </c>
      <c r="E36" s="67">
        <v>11072485.529999999</v>
      </c>
      <c r="F36" s="54"/>
      <c r="G36" s="43"/>
      <c r="H36" s="43"/>
      <c r="I36" s="43">
        <v>981164.64</v>
      </c>
      <c r="J36" s="45">
        <v>176252.88</v>
      </c>
      <c r="K36" s="43">
        <v>638140</v>
      </c>
      <c r="L36" s="43">
        <v>488193.04</v>
      </c>
      <c r="M36" s="43">
        <f>VLOOKUP(C36,'[1]P2 Presupuesto Aprobado -Ejecu'!$C$35:$M$43,11,0)</f>
        <v>1308480.1200000001</v>
      </c>
      <c r="N36" s="43">
        <v>486706.79</v>
      </c>
      <c r="O36" s="44">
        <v>67561</v>
      </c>
      <c r="P36" s="43">
        <v>697208.54</v>
      </c>
      <c r="Q36" s="43"/>
      <c r="R36" s="55">
        <f t="shared" si="2"/>
        <v>4843707.01</v>
      </c>
      <c r="T36" s="37"/>
    </row>
    <row r="37" spans="3:20" x14ac:dyDescent="0.25">
      <c r="C37" s="66" t="s">
        <v>19</v>
      </c>
      <c r="D37" s="42">
        <v>663000</v>
      </c>
      <c r="E37" s="67">
        <v>18758366.059999999</v>
      </c>
      <c r="F37" s="54"/>
      <c r="G37" s="43"/>
      <c r="H37" s="43">
        <v>142485</v>
      </c>
      <c r="I37" s="43">
        <v>14425678.18</v>
      </c>
      <c r="J37" s="45">
        <v>1500</v>
      </c>
      <c r="K37" s="43">
        <v>2165890</v>
      </c>
      <c r="L37" s="43">
        <v>207680</v>
      </c>
      <c r="M37" s="43">
        <f>VLOOKUP(C37,'[1]P2 Presupuesto Aprobado -Ejecu'!$C$35:$M$43,11,0)</f>
        <v>104094.99</v>
      </c>
      <c r="N37" s="43">
        <v>0</v>
      </c>
      <c r="O37" s="44">
        <v>45444.04</v>
      </c>
      <c r="P37" s="43">
        <v>368304.12</v>
      </c>
      <c r="Q37" s="43"/>
      <c r="R37" s="55">
        <f t="shared" si="2"/>
        <v>17461076.329999998</v>
      </c>
      <c r="T37" s="37"/>
    </row>
    <row r="38" spans="3:20" x14ac:dyDescent="0.25">
      <c r="C38" s="66" t="s">
        <v>20</v>
      </c>
      <c r="D38" s="42">
        <v>6217600</v>
      </c>
      <c r="E38" s="67">
        <v>9643714.8800000008</v>
      </c>
      <c r="F38" s="54"/>
      <c r="G38" s="43"/>
      <c r="H38" s="43"/>
      <c r="I38" s="43">
        <v>938100</v>
      </c>
      <c r="J38" s="45">
        <v>15729</v>
      </c>
      <c r="K38" s="43">
        <v>14863.28</v>
      </c>
      <c r="L38" s="43">
        <v>583381.6</v>
      </c>
      <c r="M38" s="43">
        <f>VLOOKUP(C38,'[1]P2 Presupuesto Aprobado -Ejecu'!$C$35:$M$43,11,0)</f>
        <v>1423368.86</v>
      </c>
      <c r="N38" s="43">
        <v>78000</v>
      </c>
      <c r="O38" s="44">
        <v>1254340</v>
      </c>
      <c r="P38" s="43">
        <v>581675.32999999996</v>
      </c>
      <c r="Q38" s="43"/>
      <c r="R38" s="55">
        <f t="shared" si="2"/>
        <v>4889458.07</v>
      </c>
      <c r="T38" s="37"/>
    </row>
    <row r="39" spans="3:20" x14ac:dyDescent="0.25">
      <c r="C39" s="66" t="s">
        <v>21</v>
      </c>
      <c r="D39" s="42">
        <v>350000</v>
      </c>
      <c r="E39" s="67">
        <v>805712.13</v>
      </c>
      <c r="F39" s="54"/>
      <c r="G39" s="43"/>
      <c r="H39" s="43"/>
      <c r="I39" s="43"/>
      <c r="J39" s="45">
        <v>5960</v>
      </c>
      <c r="K39" s="43"/>
      <c r="L39" s="43"/>
      <c r="M39" s="43">
        <f>VLOOKUP(C39,'[1]P2 Presupuesto Aprobado -Ejecu'!$C$35:$M$43,11,0)</f>
        <v>5046.13</v>
      </c>
      <c r="N39" s="43">
        <v>0</v>
      </c>
      <c r="O39" s="44">
        <v>0</v>
      </c>
      <c r="P39" s="43">
        <v>448.5</v>
      </c>
      <c r="Q39" s="43"/>
      <c r="R39" s="55">
        <f t="shared" si="2"/>
        <v>11454.630000000001</v>
      </c>
      <c r="T39" s="37"/>
    </row>
    <row r="40" spans="3:20" x14ac:dyDescent="0.25">
      <c r="C40" s="66" t="s">
        <v>22</v>
      </c>
      <c r="D40" s="42">
        <v>121310113</v>
      </c>
      <c r="E40" s="67">
        <v>13586410.109999999</v>
      </c>
      <c r="F40" s="54"/>
      <c r="G40" s="43"/>
      <c r="H40" s="43">
        <v>64994.400000000001</v>
      </c>
      <c r="I40" s="43">
        <v>1032459.88</v>
      </c>
      <c r="J40" s="45">
        <v>6500</v>
      </c>
      <c r="K40" s="43">
        <v>68534.399999999994</v>
      </c>
      <c r="L40" s="43">
        <v>570943</v>
      </c>
      <c r="M40" s="43">
        <f>VLOOKUP(C40,'[1]P2 Presupuesto Aprobado -Ejecu'!$C$35:$M$43,11,0)</f>
        <v>10515.02</v>
      </c>
      <c r="N40" s="43">
        <v>0</v>
      </c>
      <c r="O40" s="44">
        <v>0</v>
      </c>
      <c r="P40" s="43">
        <v>52535.02</v>
      </c>
      <c r="Q40" s="43"/>
      <c r="R40" s="55">
        <f t="shared" si="2"/>
        <v>1806481.72</v>
      </c>
      <c r="T40" s="37"/>
    </row>
    <row r="41" spans="3:20" x14ac:dyDescent="0.25">
      <c r="C41" s="66" t="s">
        <v>23</v>
      </c>
      <c r="D41" s="42"/>
      <c r="E41" s="67">
        <v>2546818.86</v>
      </c>
      <c r="F41" s="54"/>
      <c r="G41" s="43"/>
      <c r="H41" s="43">
        <v>59590</v>
      </c>
      <c r="I41" s="43"/>
      <c r="J41" s="45">
        <v>42758.11</v>
      </c>
      <c r="K41" s="43">
        <v>209487.26</v>
      </c>
      <c r="L41" s="43">
        <v>32001.599999999999</v>
      </c>
      <c r="M41" s="43">
        <f>VLOOKUP(C41,'[1]P2 Presupuesto Aprobado -Ejecu'!$C$35:$M$43,11,0)</f>
        <v>426481.94</v>
      </c>
      <c r="N41" s="43">
        <v>17493.5</v>
      </c>
      <c r="O41" s="44">
        <v>4624.42</v>
      </c>
      <c r="P41" s="43">
        <v>307990.40999999997</v>
      </c>
      <c r="Q41" s="43"/>
      <c r="R41" s="55">
        <f t="shared" si="2"/>
        <v>1100427.24</v>
      </c>
      <c r="T41" s="37"/>
    </row>
    <row r="42" spans="3:20" x14ac:dyDescent="0.25">
      <c r="C42" s="66" t="s">
        <v>24</v>
      </c>
      <c r="D42" s="42">
        <v>99654600</v>
      </c>
      <c r="E42" s="67">
        <v>115234801.98</v>
      </c>
      <c r="F42" s="54">
        <v>856000</v>
      </c>
      <c r="G42" s="43"/>
      <c r="H42" s="43">
        <v>19778.400000000001</v>
      </c>
      <c r="I42" s="43">
        <v>8673</v>
      </c>
      <c r="J42" s="45">
        <v>292153.84000000003</v>
      </c>
      <c r="K42" s="43">
        <v>700627.2</v>
      </c>
      <c r="L42" s="43">
        <v>28030615.100000001</v>
      </c>
      <c r="M42" s="43">
        <f>VLOOKUP(C42,'[1]P2 Presupuesto Aprobado -Ejecu'!$C$35:$M$43,11,0)</f>
        <v>21106893.109999999</v>
      </c>
      <c r="N42" s="43">
        <v>7559178.4000000004</v>
      </c>
      <c r="O42" s="44">
        <v>53118</v>
      </c>
      <c r="P42" s="43">
        <v>434102.45</v>
      </c>
      <c r="Q42" s="43"/>
      <c r="R42" s="55">
        <f t="shared" si="2"/>
        <v>59061139.500000007</v>
      </c>
      <c r="T42" s="37"/>
    </row>
    <row r="43" spans="3:20" x14ac:dyDescent="0.25">
      <c r="C43" s="66" t="s">
        <v>25</v>
      </c>
      <c r="D43" s="42"/>
      <c r="E43" s="67"/>
      <c r="F43" s="54"/>
      <c r="G43" s="43"/>
      <c r="H43" s="43"/>
      <c r="I43" s="43"/>
      <c r="J43" s="43"/>
      <c r="K43" s="43"/>
      <c r="L43" s="43"/>
      <c r="M43" s="43">
        <f>VLOOKUP(C43,'[1]P2 Presupuesto Aprobado -Ejecu'!$C$35:$M$43,11,0)</f>
        <v>0</v>
      </c>
      <c r="N43" s="43">
        <v>0</v>
      </c>
      <c r="O43" s="44">
        <v>0</v>
      </c>
      <c r="P43" s="43">
        <v>0</v>
      </c>
      <c r="Q43" s="43"/>
      <c r="R43" s="55">
        <f t="shared" si="2"/>
        <v>0</v>
      </c>
      <c r="T43" s="37"/>
    </row>
    <row r="44" spans="3:20" x14ac:dyDescent="0.25">
      <c r="C44" s="66" t="s">
        <v>26</v>
      </c>
      <c r="D44" s="42">
        <v>2000000</v>
      </c>
      <c r="E44" s="67">
        <v>66374438.700000003</v>
      </c>
      <c r="F44" s="54"/>
      <c r="G44" s="43"/>
      <c r="H44" s="43">
        <v>751283.58</v>
      </c>
      <c r="I44" s="43">
        <v>989112.82</v>
      </c>
      <c r="J44" s="45">
        <v>1310613.17</v>
      </c>
      <c r="K44" s="43">
        <v>2191857.5</v>
      </c>
      <c r="L44" s="43">
        <v>1012845.58</v>
      </c>
      <c r="M44" s="43">
        <f>VLOOKUP(C44,'[1]P2 Presupuesto Aprobado -Ejecu'!$C$35:$M$43,11,0)</f>
        <v>2228586.4900000002</v>
      </c>
      <c r="N44" s="43">
        <v>92094.8</v>
      </c>
      <c r="O44" s="44">
        <v>2457967.73</v>
      </c>
      <c r="P44" s="43">
        <v>3283267.96</v>
      </c>
      <c r="Q44" s="43"/>
      <c r="R44" s="55">
        <f t="shared" si="2"/>
        <v>14317629.630000003</v>
      </c>
      <c r="T44" s="37"/>
    </row>
    <row r="45" spans="3:20" x14ac:dyDescent="0.25">
      <c r="C45" s="64" t="s">
        <v>27</v>
      </c>
      <c r="D45" s="40">
        <f>SUM(D46:D53)</f>
        <v>0</v>
      </c>
      <c r="E45" s="65">
        <f>SUM(E46:E53)</f>
        <v>0</v>
      </c>
      <c r="F45" s="56">
        <f>SUM(F46:F53)</f>
        <v>0</v>
      </c>
      <c r="G45" s="40">
        <f t="shared" ref="G45:Q45" si="7">SUM(G46:G53)</f>
        <v>0</v>
      </c>
      <c r="H45" s="40">
        <f t="shared" si="7"/>
        <v>0</v>
      </c>
      <c r="I45" s="40">
        <f t="shared" si="7"/>
        <v>0</v>
      </c>
      <c r="J45" s="40">
        <f t="shared" si="7"/>
        <v>0</v>
      </c>
      <c r="K45" s="40">
        <f t="shared" si="7"/>
        <v>0</v>
      </c>
      <c r="L45" s="40">
        <f t="shared" si="7"/>
        <v>0</v>
      </c>
      <c r="M45" s="40">
        <f t="shared" si="7"/>
        <v>0</v>
      </c>
      <c r="N45" s="40">
        <f>SUM(N46:N53)</f>
        <v>0</v>
      </c>
      <c r="O45" s="40">
        <f t="shared" si="7"/>
        <v>0</v>
      </c>
      <c r="P45" s="40">
        <f t="shared" si="7"/>
        <v>0</v>
      </c>
      <c r="Q45" s="40">
        <f t="shared" si="7"/>
        <v>0</v>
      </c>
      <c r="R45" s="53">
        <f t="shared" si="2"/>
        <v>0</v>
      </c>
      <c r="T45" s="37"/>
    </row>
    <row r="46" spans="3:20" x14ac:dyDescent="0.25">
      <c r="C46" s="66" t="s">
        <v>28</v>
      </c>
      <c r="D46" s="42"/>
      <c r="E46" s="67"/>
      <c r="F46" s="5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55">
        <f t="shared" si="2"/>
        <v>0</v>
      </c>
      <c r="T46" s="37"/>
    </row>
    <row r="47" spans="3:20" x14ac:dyDescent="0.25">
      <c r="C47" s="66" t="s">
        <v>29</v>
      </c>
      <c r="D47" s="42"/>
      <c r="E47" s="67"/>
      <c r="F47" s="5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55">
        <f t="shared" si="2"/>
        <v>0</v>
      </c>
      <c r="T47" s="37"/>
    </row>
    <row r="48" spans="3:20" x14ac:dyDescent="0.25">
      <c r="C48" s="66" t="s">
        <v>30</v>
      </c>
      <c r="D48" s="42"/>
      <c r="E48" s="67"/>
      <c r="F48" s="5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55">
        <f t="shared" si="2"/>
        <v>0</v>
      </c>
      <c r="T48" s="37"/>
    </row>
    <row r="49" spans="3:20" x14ac:dyDescent="0.25">
      <c r="C49" s="66" t="s">
        <v>31</v>
      </c>
      <c r="D49" s="42"/>
      <c r="E49" s="67"/>
      <c r="F49" s="5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55">
        <f t="shared" si="2"/>
        <v>0</v>
      </c>
      <c r="T49" s="37"/>
    </row>
    <row r="50" spans="3:20" x14ac:dyDescent="0.25">
      <c r="C50" s="66" t="s">
        <v>32</v>
      </c>
      <c r="D50" s="42"/>
      <c r="E50" s="67"/>
      <c r="F50" s="54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55">
        <f t="shared" si="2"/>
        <v>0</v>
      </c>
      <c r="T50" s="37"/>
    </row>
    <row r="51" spans="3:20" x14ac:dyDescent="0.25">
      <c r="C51" s="66" t="s">
        <v>33</v>
      </c>
      <c r="D51" s="42"/>
      <c r="E51" s="67"/>
      <c r="F51" s="54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55">
        <f t="shared" si="2"/>
        <v>0</v>
      </c>
      <c r="T51" s="37"/>
    </row>
    <row r="52" spans="3:20" x14ac:dyDescent="0.25">
      <c r="C52" s="66" t="s">
        <v>34</v>
      </c>
      <c r="D52" s="42"/>
      <c r="E52" s="67"/>
      <c r="F52" s="54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55">
        <f t="shared" si="2"/>
        <v>0</v>
      </c>
      <c r="T52" s="37"/>
    </row>
    <row r="53" spans="3:20" x14ac:dyDescent="0.25">
      <c r="C53" s="66" t="s">
        <v>35</v>
      </c>
      <c r="D53" s="42"/>
      <c r="E53" s="67"/>
      <c r="F53" s="54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55">
        <f t="shared" si="2"/>
        <v>0</v>
      </c>
      <c r="T53" s="37"/>
    </row>
    <row r="54" spans="3:20" x14ac:dyDescent="0.25">
      <c r="C54" s="64" t="s">
        <v>36</v>
      </c>
      <c r="D54" s="40">
        <f>SUM(D55:D60)</f>
        <v>0</v>
      </c>
      <c r="E54" s="65"/>
      <c r="F54" s="56">
        <f t="shared" ref="F54:Q54" si="8">SUM(F55:F60)</f>
        <v>0</v>
      </c>
      <c r="G54" s="40">
        <f t="shared" si="8"/>
        <v>0</v>
      </c>
      <c r="H54" s="40">
        <f t="shared" si="8"/>
        <v>0</v>
      </c>
      <c r="I54" s="40">
        <f t="shared" si="8"/>
        <v>0</v>
      </c>
      <c r="J54" s="40">
        <f t="shared" si="8"/>
        <v>0</v>
      </c>
      <c r="K54" s="40">
        <f t="shared" si="8"/>
        <v>0</v>
      </c>
      <c r="L54" s="40">
        <f t="shared" si="8"/>
        <v>0</v>
      </c>
      <c r="M54" s="40">
        <f t="shared" si="8"/>
        <v>0</v>
      </c>
      <c r="N54" s="40">
        <f t="shared" si="8"/>
        <v>0</v>
      </c>
      <c r="O54" s="40">
        <f t="shared" si="8"/>
        <v>0</v>
      </c>
      <c r="P54" s="40">
        <f t="shared" si="8"/>
        <v>0</v>
      </c>
      <c r="Q54" s="40">
        <f t="shared" si="8"/>
        <v>0</v>
      </c>
      <c r="R54" s="53">
        <f t="shared" si="2"/>
        <v>0</v>
      </c>
      <c r="T54" s="37"/>
    </row>
    <row r="55" spans="3:20" x14ac:dyDescent="0.25">
      <c r="C55" s="66" t="s">
        <v>37</v>
      </c>
      <c r="D55" s="42"/>
      <c r="E55" s="67"/>
      <c r="F55" s="54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55">
        <f t="shared" si="2"/>
        <v>0</v>
      </c>
      <c r="T55" s="37"/>
    </row>
    <row r="56" spans="3:20" x14ac:dyDescent="0.25">
      <c r="C56" s="66" t="s">
        <v>38</v>
      </c>
      <c r="D56" s="42"/>
      <c r="E56" s="67"/>
      <c r="F56" s="54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55">
        <f t="shared" si="2"/>
        <v>0</v>
      </c>
      <c r="T56" s="37"/>
    </row>
    <row r="57" spans="3:20" x14ac:dyDescent="0.25">
      <c r="C57" s="66" t="s">
        <v>39</v>
      </c>
      <c r="D57" s="42"/>
      <c r="E57" s="67"/>
      <c r="F57" s="54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55">
        <f t="shared" si="2"/>
        <v>0</v>
      </c>
      <c r="T57" s="37"/>
    </row>
    <row r="58" spans="3:20" x14ac:dyDescent="0.25">
      <c r="C58" s="66" t="s">
        <v>40</v>
      </c>
      <c r="D58" s="42"/>
      <c r="E58" s="67"/>
      <c r="F58" s="54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55">
        <f t="shared" si="2"/>
        <v>0</v>
      </c>
      <c r="T58" s="37"/>
    </row>
    <row r="59" spans="3:20" x14ac:dyDescent="0.25">
      <c r="C59" s="66" t="s">
        <v>41</v>
      </c>
      <c r="D59" s="42"/>
      <c r="E59" s="67"/>
      <c r="F59" s="54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55">
        <f t="shared" si="2"/>
        <v>0</v>
      </c>
      <c r="T59" s="37"/>
    </row>
    <row r="60" spans="3:20" x14ac:dyDescent="0.25">
      <c r="C60" s="66" t="s">
        <v>42</v>
      </c>
      <c r="D60" s="42"/>
      <c r="E60" s="67"/>
      <c r="F60" s="54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55">
        <f t="shared" si="2"/>
        <v>0</v>
      </c>
      <c r="T60" s="37"/>
    </row>
    <row r="61" spans="3:20" x14ac:dyDescent="0.25">
      <c r="C61" s="64" t="s">
        <v>43</v>
      </c>
      <c r="D61" s="40">
        <f>SUM(D62:D70)</f>
        <v>81708860</v>
      </c>
      <c r="E61" s="65">
        <f>SUM(E62:E70)</f>
        <v>228768046.99000001</v>
      </c>
      <c r="F61" s="56">
        <f>SUM(F62:F70)</f>
        <v>0</v>
      </c>
      <c r="G61" s="40">
        <f t="shared" ref="G61:Q61" si="9">SUM(G62:G70)</f>
        <v>0</v>
      </c>
      <c r="H61" s="40">
        <f t="shared" si="9"/>
        <v>43365</v>
      </c>
      <c r="I61" s="40">
        <f t="shared" si="9"/>
        <v>12287554.850000001</v>
      </c>
      <c r="J61" s="40">
        <f t="shared" si="9"/>
        <v>190851.08</v>
      </c>
      <c r="K61" s="40">
        <f t="shared" si="9"/>
        <v>701355.91999999993</v>
      </c>
      <c r="L61" s="40">
        <f t="shared" si="9"/>
        <v>5216478.24</v>
      </c>
      <c r="M61" s="40">
        <f t="shared" si="9"/>
        <v>1674510.38</v>
      </c>
      <c r="N61" s="40">
        <f>SUM(N62:N70)</f>
        <v>25013160</v>
      </c>
      <c r="O61" s="40">
        <f t="shared" si="9"/>
        <v>54605146.920000002</v>
      </c>
      <c r="P61" s="40">
        <f t="shared" si="9"/>
        <v>628799.19999999995</v>
      </c>
      <c r="Q61" s="40">
        <f t="shared" si="9"/>
        <v>0</v>
      </c>
      <c r="R61" s="53">
        <f t="shared" si="2"/>
        <v>100361221.59</v>
      </c>
      <c r="T61" s="37"/>
    </row>
    <row r="62" spans="3:20" x14ac:dyDescent="0.25">
      <c r="C62" s="66" t="s">
        <v>44</v>
      </c>
      <c r="D62" s="42">
        <v>21708860</v>
      </c>
      <c r="E62" s="67">
        <v>165780287.71000001</v>
      </c>
      <c r="F62" s="54"/>
      <c r="G62" s="43"/>
      <c r="H62" s="43"/>
      <c r="I62" s="43">
        <v>10515038.810000001</v>
      </c>
      <c r="J62" s="45">
        <v>171204.08</v>
      </c>
      <c r="K62" s="43">
        <v>320959.93</v>
      </c>
      <c r="L62" s="43">
        <v>3798547.38</v>
      </c>
      <c r="M62" s="43">
        <f>VLOOKUP(C62,'[1]P2 Presupuesto Aprobado -Ejecu'!$C$61:$M$69,11,0)</f>
        <v>1414714.5</v>
      </c>
      <c r="N62" s="43">
        <v>73160</v>
      </c>
      <c r="O62" s="44">
        <v>37596545.280000001</v>
      </c>
      <c r="P62" s="43">
        <v>377699.2</v>
      </c>
      <c r="Q62" s="43"/>
      <c r="R62" s="55">
        <f t="shared" si="2"/>
        <v>54267869.180000007</v>
      </c>
      <c r="T62" s="37"/>
    </row>
    <row r="63" spans="3:20" x14ac:dyDescent="0.25">
      <c r="C63" s="66" t="s">
        <v>45</v>
      </c>
      <c r="D63" s="42"/>
      <c r="E63" s="67">
        <v>11530957.279999999</v>
      </c>
      <c r="F63" s="54"/>
      <c r="G63" s="43"/>
      <c r="H63" s="43"/>
      <c r="I63" s="43">
        <v>103840</v>
      </c>
      <c r="J63" s="43"/>
      <c r="K63" s="43">
        <v>138259.99</v>
      </c>
      <c r="L63" s="43"/>
      <c r="M63" s="43"/>
      <c r="N63" s="43">
        <v>0</v>
      </c>
      <c r="O63" s="44">
        <v>7533120</v>
      </c>
      <c r="P63" s="43">
        <v>42480</v>
      </c>
      <c r="Q63" s="43"/>
      <c r="R63" s="55">
        <f t="shared" si="2"/>
        <v>7817699.9900000002</v>
      </c>
      <c r="T63" s="37"/>
    </row>
    <row r="64" spans="3:20" x14ac:dyDescent="0.25">
      <c r="C64" s="66" t="s">
        <v>46</v>
      </c>
      <c r="D64" s="42"/>
      <c r="E64" s="67">
        <v>80000</v>
      </c>
      <c r="F64" s="54"/>
      <c r="G64" s="43"/>
      <c r="H64" s="43"/>
      <c r="I64" s="43"/>
      <c r="J64" s="43"/>
      <c r="K64" s="43"/>
      <c r="L64" s="43"/>
      <c r="M64" s="43"/>
      <c r="N64" s="43">
        <v>0</v>
      </c>
      <c r="O64" s="44">
        <v>0</v>
      </c>
      <c r="P64" s="43">
        <v>0</v>
      </c>
      <c r="Q64" s="43"/>
      <c r="R64" s="55">
        <f t="shared" si="2"/>
        <v>0</v>
      </c>
      <c r="T64" s="37"/>
    </row>
    <row r="65" spans="3:20" x14ac:dyDescent="0.25">
      <c r="C65" s="66" t="s">
        <v>47</v>
      </c>
      <c r="D65" s="42"/>
      <c r="E65" s="67">
        <v>32438000</v>
      </c>
      <c r="F65" s="54"/>
      <c r="G65" s="43"/>
      <c r="H65" s="43"/>
      <c r="I65" s="43">
        <v>1062000</v>
      </c>
      <c r="J65" s="43"/>
      <c r="K65" s="43">
        <v>99356</v>
      </c>
      <c r="L65" s="43"/>
      <c r="M65" s="43"/>
      <c r="N65" s="43">
        <v>24940000</v>
      </c>
      <c r="O65" s="44">
        <v>5200000.01</v>
      </c>
      <c r="P65" s="43">
        <v>0</v>
      </c>
      <c r="Q65" s="43"/>
      <c r="R65" s="55">
        <f t="shared" si="2"/>
        <v>31301356.009999998</v>
      </c>
      <c r="T65" s="37"/>
    </row>
    <row r="66" spans="3:20" x14ac:dyDescent="0.25">
      <c r="C66" s="66" t="s">
        <v>48</v>
      </c>
      <c r="D66" s="42"/>
      <c r="E66" s="67">
        <v>18201235.030000001</v>
      </c>
      <c r="F66" s="54"/>
      <c r="G66" s="43"/>
      <c r="H66" s="43"/>
      <c r="I66" s="43">
        <v>518939.22</v>
      </c>
      <c r="J66" s="45">
        <v>19647</v>
      </c>
      <c r="K66" s="43">
        <v>142780</v>
      </c>
      <c r="L66" s="43">
        <v>1417930.86</v>
      </c>
      <c r="M66" s="43"/>
      <c r="N66" s="43">
        <v>0</v>
      </c>
      <c r="O66" s="44">
        <v>4275481.63</v>
      </c>
      <c r="P66" s="43">
        <v>70560</v>
      </c>
      <c r="Q66" s="43"/>
      <c r="R66" s="55">
        <f t="shared" si="2"/>
        <v>6445338.71</v>
      </c>
      <c r="T66" s="37"/>
    </row>
    <row r="67" spans="3:20" x14ac:dyDescent="0.25">
      <c r="C67" s="66" t="s">
        <v>49</v>
      </c>
      <c r="D67" s="42"/>
      <c r="E67" s="67">
        <v>246000</v>
      </c>
      <c r="F67" s="54"/>
      <c r="G67" s="43"/>
      <c r="H67" s="43"/>
      <c r="I67" s="43"/>
      <c r="J67" s="43"/>
      <c r="K67" s="43"/>
      <c r="L67" s="43"/>
      <c r="M67" s="43"/>
      <c r="N67" s="43">
        <v>0</v>
      </c>
      <c r="O67" s="44"/>
      <c r="P67" s="43">
        <v>138060</v>
      </c>
      <c r="Q67" s="43"/>
      <c r="R67" s="55">
        <f t="shared" si="2"/>
        <v>138060</v>
      </c>
      <c r="T67" s="37"/>
    </row>
    <row r="68" spans="3:20" x14ac:dyDescent="0.25">
      <c r="C68" s="66" t="s">
        <v>50</v>
      </c>
      <c r="D68" s="42"/>
      <c r="E68" s="67"/>
      <c r="F68" s="54"/>
      <c r="G68" s="43"/>
      <c r="H68" s="43"/>
      <c r="I68" s="43"/>
      <c r="J68" s="43"/>
      <c r="K68" s="43"/>
      <c r="L68" s="43"/>
      <c r="M68" s="43"/>
      <c r="N68" s="43">
        <v>0</v>
      </c>
      <c r="O68" s="43"/>
      <c r="P68" s="43">
        <v>0</v>
      </c>
      <c r="Q68" s="43"/>
      <c r="R68" s="55">
        <f t="shared" si="2"/>
        <v>0</v>
      </c>
      <c r="T68" s="37"/>
    </row>
    <row r="69" spans="3:20" x14ac:dyDescent="0.25">
      <c r="C69" s="66" t="s">
        <v>51</v>
      </c>
      <c r="D69" s="42"/>
      <c r="E69" s="67">
        <v>347566.97</v>
      </c>
      <c r="F69" s="54"/>
      <c r="G69" s="43"/>
      <c r="H69" s="43"/>
      <c r="I69" s="43">
        <v>46436.82</v>
      </c>
      <c r="J69" s="43"/>
      <c r="K69" s="43"/>
      <c r="L69" s="43"/>
      <c r="M69" s="43">
        <v>259795.88</v>
      </c>
      <c r="N69" s="43">
        <v>0</v>
      </c>
      <c r="O69" s="43"/>
      <c r="P69" s="43">
        <v>0</v>
      </c>
      <c r="Q69" s="43"/>
      <c r="R69" s="55">
        <f t="shared" si="2"/>
        <v>306232.7</v>
      </c>
      <c r="T69" s="37"/>
    </row>
    <row r="70" spans="3:20" x14ac:dyDescent="0.25">
      <c r="C70" s="66" t="s">
        <v>52</v>
      </c>
      <c r="D70" s="42">
        <v>60000000</v>
      </c>
      <c r="E70" s="67">
        <v>144000</v>
      </c>
      <c r="F70" s="54"/>
      <c r="G70" s="43"/>
      <c r="H70" s="43">
        <v>43365</v>
      </c>
      <c r="I70" s="43">
        <v>41300</v>
      </c>
      <c r="J70" s="43"/>
      <c r="K70" s="43"/>
      <c r="L70" s="43"/>
      <c r="M70" s="43"/>
      <c r="N70" s="43">
        <v>0</v>
      </c>
      <c r="O70" s="43"/>
      <c r="P70" s="43">
        <v>0</v>
      </c>
      <c r="Q70" s="43"/>
      <c r="R70" s="55">
        <f t="shared" si="2"/>
        <v>84665</v>
      </c>
      <c r="T70" s="37"/>
    </row>
    <row r="71" spans="3:20" x14ac:dyDescent="0.25">
      <c r="C71" s="64" t="s">
        <v>53</v>
      </c>
      <c r="D71" s="40">
        <f>SUM(D72:D75)</f>
        <v>0</v>
      </c>
      <c r="E71" s="65">
        <f>SUM(E72:E75)</f>
        <v>20800000</v>
      </c>
      <c r="F71" s="56">
        <f>SUM(F72:F75)</f>
        <v>0</v>
      </c>
      <c r="G71" s="40">
        <f t="shared" ref="G71:Q71" si="10">SUM(G72:G75)</f>
        <v>0</v>
      </c>
      <c r="H71" s="40">
        <f t="shared" si="10"/>
        <v>0</v>
      </c>
      <c r="I71" s="40">
        <f t="shared" si="10"/>
        <v>0</v>
      </c>
      <c r="J71" s="40">
        <f t="shared" si="10"/>
        <v>0</v>
      </c>
      <c r="K71" s="40">
        <f t="shared" si="10"/>
        <v>0</v>
      </c>
      <c r="L71" s="40">
        <f t="shared" si="10"/>
        <v>0</v>
      </c>
      <c r="M71" s="40">
        <f t="shared" si="10"/>
        <v>0</v>
      </c>
      <c r="N71" s="40">
        <f t="shared" si="10"/>
        <v>0</v>
      </c>
      <c r="O71" s="40">
        <f t="shared" si="10"/>
        <v>0</v>
      </c>
      <c r="P71" s="40">
        <f t="shared" si="10"/>
        <v>0</v>
      </c>
      <c r="Q71" s="40">
        <f t="shared" si="10"/>
        <v>0</v>
      </c>
      <c r="R71" s="53">
        <f t="shared" si="2"/>
        <v>0</v>
      </c>
      <c r="T71" s="37"/>
    </row>
    <row r="72" spans="3:20" x14ac:dyDescent="0.25">
      <c r="C72" s="66" t="s">
        <v>54</v>
      </c>
      <c r="D72" s="42"/>
      <c r="E72" s="67">
        <v>20800000</v>
      </c>
      <c r="F72" s="54"/>
      <c r="G72" s="43"/>
      <c r="H72" s="43"/>
      <c r="I72" s="43"/>
      <c r="J72" s="43"/>
      <c r="K72" s="43"/>
      <c r="L72" s="43"/>
      <c r="M72" s="43"/>
      <c r="N72" s="43">
        <v>0</v>
      </c>
      <c r="O72" s="43"/>
      <c r="P72" s="43"/>
      <c r="Q72" s="43"/>
      <c r="R72" s="55">
        <f t="shared" si="2"/>
        <v>0</v>
      </c>
      <c r="T72" s="37"/>
    </row>
    <row r="73" spans="3:20" x14ac:dyDescent="0.25">
      <c r="C73" s="66" t="s">
        <v>55</v>
      </c>
      <c r="D73" s="42"/>
      <c r="E73" s="67"/>
      <c r="F73" s="54"/>
      <c r="G73" s="43"/>
      <c r="H73" s="43"/>
      <c r="I73" s="43"/>
      <c r="J73" s="43"/>
      <c r="K73" s="43"/>
      <c r="L73" s="43"/>
      <c r="M73" s="43"/>
      <c r="N73" s="43">
        <v>0</v>
      </c>
      <c r="O73" s="43"/>
      <c r="P73" s="43"/>
      <c r="Q73" s="43"/>
      <c r="R73" s="55">
        <f t="shared" si="2"/>
        <v>0</v>
      </c>
      <c r="T73" s="37"/>
    </row>
    <row r="74" spans="3:20" x14ac:dyDescent="0.25">
      <c r="C74" s="66" t="s">
        <v>56</v>
      </c>
      <c r="D74" s="42"/>
      <c r="E74" s="67"/>
      <c r="F74" s="54"/>
      <c r="G74" s="43"/>
      <c r="H74" s="43"/>
      <c r="I74" s="43"/>
      <c r="J74" s="43"/>
      <c r="K74" s="43"/>
      <c r="L74" s="43"/>
      <c r="M74" s="43"/>
      <c r="N74" s="43">
        <v>0</v>
      </c>
      <c r="O74" s="43"/>
      <c r="P74" s="43"/>
      <c r="Q74" s="43"/>
      <c r="R74" s="55">
        <f t="shared" si="2"/>
        <v>0</v>
      </c>
      <c r="T74" s="37"/>
    </row>
    <row r="75" spans="3:20" x14ac:dyDescent="0.25">
      <c r="C75" s="66" t="s">
        <v>57</v>
      </c>
      <c r="D75" s="42"/>
      <c r="E75" s="67"/>
      <c r="F75" s="54"/>
      <c r="G75" s="43"/>
      <c r="H75" s="43"/>
      <c r="I75" s="43"/>
      <c r="J75" s="43"/>
      <c r="K75" s="43"/>
      <c r="L75" s="43"/>
      <c r="M75" s="43"/>
      <c r="N75" s="43">
        <v>0</v>
      </c>
      <c r="O75" s="43"/>
      <c r="P75" s="43"/>
      <c r="Q75" s="43"/>
      <c r="R75" s="55">
        <f t="shared" si="2"/>
        <v>0</v>
      </c>
      <c r="T75" s="37"/>
    </row>
    <row r="76" spans="3:20" x14ac:dyDescent="0.25">
      <c r="C76" s="64" t="s">
        <v>58</v>
      </c>
      <c r="D76" s="40">
        <f>SUM(D77:D78)</f>
        <v>0</v>
      </c>
      <c r="E76" s="65">
        <f>SUM(E77:E78)</f>
        <v>0</v>
      </c>
      <c r="F76" s="56">
        <f>SUM(F77:F78)</f>
        <v>0</v>
      </c>
      <c r="G76" s="40">
        <f t="shared" ref="G76:Q76" si="11">SUM(G77:G78)</f>
        <v>0</v>
      </c>
      <c r="H76" s="40">
        <f t="shared" si="11"/>
        <v>0</v>
      </c>
      <c r="I76" s="40">
        <f t="shared" si="11"/>
        <v>0</v>
      </c>
      <c r="J76" s="40">
        <f t="shared" si="11"/>
        <v>0</v>
      </c>
      <c r="K76" s="40">
        <f t="shared" si="11"/>
        <v>0</v>
      </c>
      <c r="L76" s="40">
        <f t="shared" si="11"/>
        <v>0</v>
      </c>
      <c r="M76" s="40">
        <f t="shared" si="11"/>
        <v>0</v>
      </c>
      <c r="N76" s="40">
        <f t="shared" si="11"/>
        <v>0</v>
      </c>
      <c r="O76" s="40">
        <f t="shared" si="11"/>
        <v>0</v>
      </c>
      <c r="P76" s="40">
        <f t="shared" si="11"/>
        <v>0</v>
      </c>
      <c r="Q76" s="40">
        <f t="shared" si="11"/>
        <v>0</v>
      </c>
      <c r="R76" s="53">
        <f t="shared" si="2"/>
        <v>0</v>
      </c>
      <c r="T76" s="37"/>
    </row>
    <row r="77" spans="3:20" x14ac:dyDescent="0.25">
      <c r="C77" s="66" t="s">
        <v>59</v>
      </c>
      <c r="D77" s="42"/>
      <c r="E77" s="67"/>
      <c r="F77" s="54"/>
      <c r="G77" s="43"/>
      <c r="H77" s="43"/>
      <c r="I77" s="43"/>
      <c r="J77" s="43"/>
      <c r="K77" s="43"/>
      <c r="L77" s="43"/>
      <c r="M77" s="43"/>
      <c r="N77" s="43">
        <v>0</v>
      </c>
      <c r="O77" s="43"/>
      <c r="P77" s="43"/>
      <c r="Q77" s="43"/>
      <c r="R77" s="55">
        <f t="shared" si="2"/>
        <v>0</v>
      </c>
      <c r="T77" s="37"/>
    </row>
    <row r="78" spans="3:20" x14ac:dyDescent="0.25">
      <c r="C78" s="66" t="s">
        <v>60</v>
      </c>
      <c r="D78" s="42"/>
      <c r="E78" s="67"/>
      <c r="F78" s="54"/>
      <c r="G78" s="43"/>
      <c r="H78" s="43"/>
      <c r="I78" s="43"/>
      <c r="J78" s="43"/>
      <c r="K78" s="43"/>
      <c r="L78" s="43"/>
      <c r="M78" s="43"/>
      <c r="N78" s="43">
        <v>0</v>
      </c>
      <c r="O78" s="43"/>
      <c r="P78" s="43"/>
      <c r="Q78" s="43"/>
      <c r="R78" s="55">
        <f t="shared" si="2"/>
        <v>0</v>
      </c>
      <c r="T78" s="37"/>
    </row>
    <row r="79" spans="3:20" x14ac:dyDescent="0.25">
      <c r="C79" s="64" t="s">
        <v>61</v>
      </c>
      <c r="D79" s="40">
        <f>SUM(D80:D82)</f>
        <v>0</v>
      </c>
      <c r="E79" s="65">
        <f>SUM(E80:E82)</f>
        <v>0</v>
      </c>
      <c r="F79" s="56">
        <f>SUM(F80:F82)</f>
        <v>0</v>
      </c>
      <c r="G79" s="40">
        <f t="shared" ref="G79:Q79" si="12">SUM(G80:G82)</f>
        <v>0</v>
      </c>
      <c r="H79" s="40">
        <f t="shared" si="12"/>
        <v>0</v>
      </c>
      <c r="I79" s="40">
        <f t="shared" si="12"/>
        <v>0</v>
      </c>
      <c r="J79" s="40">
        <f t="shared" si="12"/>
        <v>0</v>
      </c>
      <c r="K79" s="40">
        <f t="shared" si="12"/>
        <v>0</v>
      </c>
      <c r="L79" s="40">
        <f t="shared" si="12"/>
        <v>0</v>
      </c>
      <c r="M79" s="40">
        <f t="shared" si="12"/>
        <v>0</v>
      </c>
      <c r="N79" s="40">
        <f t="shared" si="12"/>
        <v>0</v>
      </c>
      <c r="O79" s="40">
        <f t="shared" si="12"/>
        <v>0</v>
      </c>
      <c r="P79" s="40">
        <f t="shared" si="12"/>
        <v>0</v>
      </c>
      <c r="Q79" s="40">
        <f t="shared" si="12"/>
        <v>0</v>
      </c>
      <c r="R79" s="53">
        <f t="shared" si="2"/>
        <v>0</v>
      </c>
      <c r="T79" s="37"/>
    </row>
    <row r="80" spans="3:20" x14ac:dyDescent="0.25">
      <c r="C80" s="66" t="s">
        <v>62</v>
      </c>
      <c r="D80" s="42"/>
      <c r="E80" s="67"/>
      <c r="F80" s="54"/>
      <c r="G80" s="43"/>
      <c r="H80" s="43"/>
      <c r="I80" s="43"/>
      <c r="J80" s="43"/>
      <c r="K80" s="43"/>
      <c r="L80" s="43"/>
      <c r="M80" s="43"/>
      <c r="N80" s="43">
        <v>0</v>
      </c>
      <c r="O80" s="43"/>
      <c r="P80" s="43"/>
      <c r="Q80" s="43"/>
      <c r="R80" s="55">
        <f t="shared" si="2"/>
        <v>0</v>
      </c>
      <c r="T80" s="37"/>
    </row>
    <row r="81" spans="3:20" x14ac:dyDescent="0.25">
      <c r="C81" s="66" t="s">
        <v>63</v>
      </c>
      <c r="D81" s="42"/>
      <c r="E81" s="67"/>
      <c r="F81" s="54"/>
      <c r="G81" s="43"/>
      <c r="H81" s="43"/>
      <c r="I81" s="43"/>
      <c r="J81" s="43"/>
      <c r="K81" s="43"/>
      <c r="L81" s="43"/>
      <c r="M81" s="43"/>
      <c r="N81" s="43">
        <v>0</v>
      </c>
      <c r="O81" s="43"/>
      <c r="P81" s="43"/>
      <c r="Q81" s="43"/>
      <c r="R81" s="55">
        <f t="shared" si="2"/>
        <v>0</v>
      </c>
      <c r="T81" s="37"/>
    </row>
    <row r="82" spans="3:20" x14ac:dyDescent="0.25">
      <c r="C82" s="66" t="s">
        <v>64</v>
      </c>
      <c r="D82" s="42"/>
      <c r="E82" s="67"/>
      <c r="F82" s="54"/>
      <c r="G82" s="43"/>
      <c r="H82" s="43"/>
      <c r="I82" s="43"/>
      <c r="J82" s="43"/>
      <c r="K82" s="43"/>
      <c r="L82" s="43"/>
      <c r="M82" s="43"/>
      <c r="N82" s="43">
        <v>0</v>
      </c>
      <c r="O82" s="43"/>
      <c r="P82" s="43"/>
      <c r="Q82" s="43"/>
      <c r="R82" s="55">
        <f t="shared" si="2"/>
        <v>0</v>
      </c>
      <c r="T82" s="37"/>
    </row>
    <row r="83" spans="3:20" x14ac:dyDescent="0.25">
      <c r="C83" s="62" t="s">
        <v>69</v>
      </c>
      <c r="D83" s="42">
        <f>+D84+D87+D90</f>
        <v>0</v>
      </c>
      <c r="E83" s="67">
        <f>+E84+E87+E90</f>
        <v>0</v>
      </c>
      <c r="F83" s="57">
        <f t="shared" ref="F83:H83" si="13">+F84+F87+F90</f>
        <v>0</v>
      </c>
      <c r="G83" s="42">
        <f t="shared" si="13"/>
        <v>0</v>
      </c>
      <c r="H83" s="42">
        <f t="shared" si="13"/>
        <v>0</v>
      </c>
      <c r="I83" s="42">
        <f t="shared" ref="I83" si="14">+I84+I87+I90</f>
        <v>0</v>
      </c>
      <c r="J83" s="42">
        <f t="shared" ref="J83:K83" si="15">+J84+J87+J90</f>
        <v>0</v>
      </c>
      <c r="K83" s="42">
        <f t="shared" si="15"/>
        <v>0</v>
      </c>
      <c r="L83" s="42">
        <f t="shared" ref="L83" si="16">+L84+L87+L90</f>
        <v>0</v>
      </c>
      <c r="M83" s="42">
        <f t="shared" ref="M83:N83" si="17">+M84+M87+M90</f>
        <v>0</v>
      </c>
      <c r="N83" s="42">
        <f t="shared" si="17"/>
        <v>0</v>
      </c>
      <c r="O83" s="42">
        <f t="shared" ref="O83" si="18">+O84+O87+O90</f>
        <v>0</v>
      </c>
      <c r="P83" s="42">
        <f t="shared" ref="P83:Q83" si="19">+P84+P87+P90</f>
        <v>0</v>
      </c>
      <c r="Q83" s="42">
        <f t="shared" si="19"/>
        <v>0</v>
      </c>
      <c r="R83" s="53">
        <f t="shared" si="2"/>
        <v>0</v>
      </c>
      <c r="T83" s="37"/>
    </row>
    <row r="84" spans="3:20" x14ac:dyDescent="0.25">
      <c r="C84" s="68" t="s">
        <v>103</v>
      </c>
      <c r="D84" s="42">
        <f>SUM(D85:D86)</f>
        <v>0</v>
      </c>
      <c r="E84" s="67">
        <f>SUM(E85:E86)</f>
        <v>0</v>
      </c>
      <c r="F84" s="57">
        <f t="shared" ref="F84:Q84" si="20">SUM(F85:F86)</f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42">
        <f t="shared" si="20"/>
        <v>0</v>
      </c>
      <c r="N84" s="42">
        <f t="shared" si="20"/>
        <v>0</v>
      </c>
      <c r="O84" s="42">
        <f t="shared" si="20"/>
        <v>0</v>
      </c>
      <c r="P84" s="42">
        <f t="shared" si="20"/>
        <v>0</v>
      </c>
      <c r="Q84" s="42">
        <f t="shared" si="20"/>
        <v>0</v>
      </c>
      <c r="R84" s="53">
        <f t="shared" ref="R84:R91" si="21">SUM(F84:Q84)</f>
        <v>0</v>
      </c>
      <c r="T84" s="37"/>
    </row>
    <row r="85" spans="3:20" x14ac:dyDescent="0.25">
      <c r="C85" s="66" t="s">
        <v>71</v>
      </c>
      <c r="D85" s="42"/>
      <c r="E85" s="67"/>
      <c r="F85" s="58"/>
      <c r="G85" s="46"/>
      <c r="H85" s="46"/>
      <c r="I85" s="46"/>
      <c r="J85" s="46"/>
      <c r="K85" s="46"/>
      <c r="L85" s="46"/>
      <c r="M85" s="46"/>
      <c r="N85" s="46">
        <v>0</v>
      </c>
      <c r="O85" s="46"/>
      <c r="P85" s="46"/>
      <c r="Q85" s="46"/>
      <c r="R85" s="55">
        <f t="shared" si="21"/>
        <v>0</v>
      </c>
      <c r="T85" s="37"/>
    </row>
    <row r="86" spans="3:20" x14ac:dyDescent="0.25">
      <c r="C86" s="66" t="s">
        <v>72</v>
      </c>
      <c r="D86" s="42"/>
      <c r="E86" s="67"/>
      <c r="F86" s="58"/>
      <c r="G86" s="46"/>
      <c r="H86" s="46"/>
      <c r="I86" s="46"/>
      <c r="J86" s="46"/>
      <c r="K86" s="46"/>
      <c r="L86" s="46"/>
      <c r="M86" s="46"/>
      <c r="N86" s="46">
        <v>0</v>
      </c>
      <c r="O86" s="46"/>
      <c r="P86" s="46"/>
      <c r="Q86" s="46"/>
      <c r="R86" s="55">
        <f t="shared" si="21"/>
        <v>0</v>
      </c>
      <c r="T86" s="37"/>
    </row>
    <row r="87" spans="3:20" x14ac:dyDescent="0.25">
      <c r="C87" s="64" t="s">
        <v>73</v>
      </c>
      <c r="D87" s="40">
        <f>SUM(D88:D89)</f>
        <v>0</v>
      </c>
      <c r="E87" s="65">
        <f>SUM(E88:E89)</f>
        <v>0</v>
      </c>
      <c r="F87" s="56">
        <f t="shared" ref="F87:Q87" si="22">SUM(F88:F89)</f>
        <v>0</v>
      </c>
      <c r="G87" s="40">
        <f t="shared" si="22"/>
        <v>0</v>
      </c>
      <c r="H87" s="40">
        <f t="shared" si="22"/>
        <v>0</v>
      </c>
      <c r="I87" s="40">
        <f t="shared" si="22"/>
        <v>0</v>
      </c>
      <c r="J87" s="40">
        <f t="shared" si="22"/>
        <v>0</v>
      </c>
      <c r="K87" s="40">
        <f t="shared" si="22"/>
        <v>0</v>
      </c>
      <c r="L87" s="40">
        <f t="shared" si="22"/>
        <v>0</v>
      </c>
      <c r="M87" s="40">
        <f t="shared" si="22"/>
        <v>0</v>
      </c>
      <c r="N87" s="40">
        <f t="shared" si="22"/>
        <v>0</v>
      </c>
      <c r="O87" s="40">
        <f t="shared" si="22"/>
        <v>0</v>
      </c>
      <c r="P87" s="40">
        <f t="shared" si="22"/>
        <v>0</v>
      </c>
      <c r="Q87" s="40">
        <f t="shared" si="22"/>
        <v>0</v>
      </c>
      <c r="R87" s="53">
        <f t="shared" si="21"/>
        <v>0</v>
      </c>
      <c r="T87" s="37"/>
    </row>
    <row r="88" spans="3:20" x14ac:dyDescent="0.25">
      <c r="C88" s="66" t="s">
        <v>74</v>
      </c>
      <c r="D88" s="42"/>
      <c r="E88" s="67"/>
      <c r="F88" s="58"/>
      <c r="G88" s="46"/>
      <c r="H88" s="46"/>
      <c r="I88" s="46"/>
      <c r="J88" s="46"/>
      <c r="K88" s="46"/>
      <c r="L88" s="46"/>
      <c r="M88" s="46"/>
      <c r="N88" s="46">
        <v>0</v>
      </c>
      <c r="O88" s="46"/>
      <c r="P88" s="46"/>
      <c r="Q88" s="46"/>
      <c r="R88" s="55">
        <f t="shared" si="21"/>
        <v>0</v>
      </c>
      <c r="T88" s="37"/>
    </row>
    <row r="89" spans="3:20" x14ac:dyDescent="0.25">
      <c r="C89" s="66" t="s">
        <v>75</v>
      </c>
      <c r="D89" s="42"/>
      <c r="E89" s="67"/>
      <c r="F89" s="58"/>
      <c r="G89" s="46"/>
      <c r="H89" s="46"/>
      <c r="I89" s="46"/>
      <c r="J89" s="46"/>
      <c r="K89" s="46"/>
      <c r="L89" s="46"/>
      <c r="M89" s="46"/>
      <c r="N89" s="46">
        <v>0</v>
      </c>
      <c r="O89" s="46"/>
      <c r="P89" s="46"/>
      <c r="Q89" s="46"/>
      <c r="R89" s="55">
        <f t="shared" si="21"/>
        <v>0</v>
      </c>
      <c r="T89" s="37"/>
    </row>
    <row r="90" spans="3:20" x14ac:dyDescent="0.25">
      <c r="C90" s="64" t="s">
        <v>76</v>
      </c>
      <c r="D90" s="40">
        <f>SUM(D91)</f>
        <v>0</v>
      </c>
      <c r="E90" s="65">
        <f>SUM(E91)</f>
        <v>0</v>
      </c>
      <c r="F90" s="56">
        <f t="shared" ref="F90:Q90" si="23">SUM(F91)</f>
        <v>0</v>
      </c>
      <c r="G90" s="40">
        <f t="shared" si="23"/>
        <v>0</v>
      </c>
      <c r="H90" s="40">
        <f t="shared" si="23"/>
        <v>0</v>
      </c>
      <c r="I90" s="40">
        <f t="shared" si="23"/>
        <v>0</v>
      </c>
      <c r="J90" s="40">
        <f t="shared" si="23"/>
        <v>0</v>
      </c>
      <c r="K90" s="40">
        <f t="shared" si="23"/>
        <v>0</v>
      </c>
      <c r="L90" s="40">
        <f t="shared" si="23"/>
        <v>0</v>
      </c>
      <c r="M90" s="40">
        <f t="shared" si="23"/>
        <v>0</v>
      </c>
      <c r="N90" s="40">
        <f t="shared" si="23"/>
        <v>0</v>
      </c>
      <c r="O90" s="40">
        <f t="shared" si="23"/>
        <v>0</v>
      </c>
      <c r="P90" s="40">
        <f t="shared" si="23"/>
        <v>0</v>
      </c>
      <c r="Q90" s="40">
        <f t="shared" si="23"/>
        <v>0</v>
      </c>
      <c r="R90" s="53">
        <f t="shared" si="21"/>
        <v>0</v>
      </c>
      <c r="T90" s="37"/>
    </row>
    <row r="91" spans="3:20" x14ac:dyDescent="0.25">
      <c r="C91" s="66" t="s">
        <v>77</v>
      </c>
      <c r="D91" s="42"/>
      <c r="E91" s="67"/>
      <c r="F91" s="58"/>
      <c r="G91" s="46"/>
      <c r="H91" s="46"/>
      <c r="I91" s="46"/>
      <c r="J91" s="46"/>
      <c r="K91" s="46"/>
      <c r="L91" s="46"/>
      <c r="M91" s="46"/>
      <c r="N91" s="46">
        <v>0</v>
      </c>
      <c r="O91" s="46"/>
      <c r="P91" s="46"/>
      <c r="Q91" s="46"/>
      <c r="R91" s="55">
        <f t="shared" si="21"/>
        <v>0</v>
      </c>
      <c r="T91" s="37"/>
    </row>
    <row r="92" spans="3:20" ht="16.5" thickBot="1" x14ac:dyDescent="0.3">
      <c r="C92" s="69" t="s">
        <v>65</v>
      </c>
      <c r="D92" s="60">
        <f>+D19+D25+D35+D45+D61</f>
        <v>1861470301</v>
      </c>
      <c r="E92" s="61">
        <f>+E19+E25+E35+E45+E61+E71</f>
        <v>2244073123.7200003</v>
      </c>
      <c r="F92" s="59">
        <f>+F19+F25+F35</f>
        <v>76945462.859999999</v>
      </c>
      <c r="G92" s="60">
        <f>+G19+G25+G35</f>
        <v>105665190.64</v>
      </c>
      <c r="H92" s="60">
        <f t="shared" ref="H92:M92" si="24">+H19+H25+H35+H61</f>
        <v>105830652.78</v>
      </c>
      <c r="I92" s="60">
        <f t="shared" si="24"/>
        <v>171739439.19999999</v>
      </c>
      <c r="J92" s="60">
        <f t="shared" si="24"/>
        <v>117445885.06</v>
      </c>
      <c r="K92" s="60">
        <f t="shared" si="24"/>
        <v>114204520.45000002</v>
      </c>
      <c r="L92" s="60">
        <f t="shared" si="24"/>
        <v>137139139.20000002</v>
      </c>
      <c r="M92" s="60">
        <f t="shared" si="24"/>
        <v>148746553.03299999</v>
      </c>
      <c r="N92" s="60">
        <f>+N25+N35+N19+N61</f>
        <v>141273908.53999999</v>
      </c>
      <c r="O92" s="60">
        <f>+O19+O25+O35+O61</f>
        <v>160670943.03000003</v>
      </c>
      <c r="P92" s="60">
        <f>+P19+P25+P35+P61</f>
        <v>195151355.25999999</v>
      </c>
      <c r="Q92" s="60">
        <f>+Q19+Q25+Q35+Q61</f>
        <v>0</v>
      </c>
      <c r="R92" s="61">
        <f>+R19+R25+R35+R45+R61+R71</f>
        <v>1474813050.0530002</v>
      </c>
    </row>
    <row r="93" spans="3:20" x14ac:dyDescent="0.25">
      <c r="C93" s="30" t="s">
        <v>122</v>
      </c>
      <c r="R93" s="37"/>
    </row>
    <row r="94" spans="3:20" x14ac:dyDescent="0.25">
      <c r="C94" s="35" t="s">
        <v>108</v>
      </c>
      <c r="R94" s="37"/>
    </row>
    <row r="95" spans="3:20" x14ac:dyDescent="0.25">
      <c r="C95" s="36" t="s">
        <v>109</v>
      </c>
      <c r="R95" s="37"/>
    </row>
    <row r="96" spans="3:20" x14ac:dyDescent="0.25">
      <c r="C96" s="36" t="s">
        <v>110</v>
      </c>
      <c r="R96" s="70"/>
    </row>
    <row r="97" spans="3:18" x14ac:dyDescent="0.25">
      <c r="C97" s="36" t="s">
        <v>111</v>
      </c>
    </row>
    <row r="98" spans="3:18" x14ac:dyDescent="0.25">
      <c r="C98" s="36" t="s">
        <v>112</v>
      </c>
    </row>
    <row r="99" spans="3:18" x14ac:dyDescent="0.25">
      <c r="C99" s="36" t="s">
        <v>113</v>
      </c>
      <c r="E99" s="29"/>
      <c r="O99" s="37"/>
      <c r="R99" s="28"/>
    </row>
    <row r="100" spans="3:18" x14ac:dyDescent="0.25">
      <c r="C100" s="36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5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1" t="s">
        <v>104</v>
      </c>
      <c r="K107" s="33" t="s">
        <v>105</v>
      </c>
    </row>
    <row r="108" spans="3:18" ht="15.75" x14ac:dyDescent="0.25">
      <c r="F108" s="32" t="s">
        <v>107</v>
      </c>
      <c r="K108" s="34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43" fitToHeight="0" orientation="landscape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3" t="s">
        <v>78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7" ht="21" customHeight="1" x14ac:dyDescent="0.25">
      <c r="C4" s="71" t="s">
        <v>67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17" ht="15.75" x14ac:dyDescent="0.25">
      <c r="C5" s="80" t="s">
        <v>68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3:17" ht="15.75" customHeight="1" x14ac:dyDescent="0.25">
      <c r="C6" s="75" t="s">
        <v>95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3:17" ht="15.75" customHeight="1" x14ac:dyDescent="0.25">
      <c r="C7" s="76" t="s">
        <v>80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2022-12-02T14:04:18Z</cp:lastPrinted>
  <dcterms:created xsi:type="dcterms:W3CDTF">2021-07-29T18:58:50Z</dcterms:created>
  <dcterms:modified xsi:type="dcterms:W3CDTF">2022-12-06T23:15:42Z</dcterms:modified>
</cp:coreProperties>
</file>