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PRESUPUESTO\Seguimiento meta financiera\Archivo 2023\"/>
    </mc:Choice>
  </mc:AlternateContent>
  <bookViews>
    <workbookView xWindow="0" yWindow="0" windowWidth="28800" windowHeight="12135"/>
  </bookViews>
  <sheets>
    <sheet name="semestre 2" sheetId="1" r:id="rId1"/>
  </sheets>
  <externalReferences>
    <externalReference r:id="rId2"/>
  </externalReferences>
  <definedNames>
    <definedName name="_xlnm.Print_Area" localSheetId="0">'semestre 2'!$A$1:$J$69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9" i="1" l="1"/>
  <c r="H49" i="1"/>
  <c r="J49" i="1" s="1"/>
  <c r="G49" i="1"/>
  <c r="F49" i="1"/>
  <c r="E49" i="1"/>
  <c r="F44" i="1"/>
  <c r="I44" i="1" s="1"/>
  <c r="I29" i="1"/>
  <c r="H29" i="1"/>
  <c r="J29" i="1" s="1"/>
  <c r="G29" i="1"/>
  <c r="F29" i="1"/>
  <c r="E29" i="1"/>
  <c r="D29" i="1"/>
  <c r="C14" i="1"/>
  <c r="F25" i="1" l="1"/>
  <c r="I25" i="1" s="1"/>
</calcChain>
</file>

<file path=xl/sharedStrings.xml><?xml version="1.0" encoding="utf-8"?>
<sst xmlns="http://schemas.openxmlformats.org/spreadsheetml/2006/main" count="114" uniqueCount="78">
  <si>
    <t>Informe de Evaluación Semestral de las Metas Físicas-Financieras (Julio-Diciembre) 2023</t>
  </si>
  <si>
    <t>Código</t>
  </si>
  <si>
    <t>Documento Relacionado</t>
  </si>
  <si>
    <t>Fecha Versión</t>
  </si>
  <si>
    <t>Versión</t>
  </si>
  <si>
    <t xml:space="preserve">Informe Meta Fisica Financiera 2do Semestre </t>
  </si>
  <si>
    <t>I -Información Instituciónal</t>
  </si>
  <si>
    <t>I.I - Completar los datos requeridos sobre la institución</t>
  </si>
  <si>
    <t>Capítulo</t>
  </si>
  <si>
    <t>0202 - MINISTERIO DE  INTERIOR Y POLICÍA</t>
  </si>
  <si>
    <t>Subcapítulo</t>
  </si>
  <si>
    <t>01 - MINISTERIO DE INTERIOR Y POLICÍA</t>
  </si>
  <si>
    <t>Unidad Ejecutora</t>
  </si>
  <si>
    <t>0002 - DIRECCIÓN GENERAL DE MIGRACIÓN</t>
  </si>
  <si>
    <t>Misión</t>
  </si>
  <si>
    <t>Garantizar la seguridad ciudadana a nivel nacional, a través de una gestión coordinada que impacte de forma efectiva los diferentes niveles del Estado, logrando una mejor y mayor prevención de los elementos negativos de la seguridad ciudadana, en el marco del respeto a los derechos de la población.</t>
  </si>
  <si>
    <t>Visión</t>
  </si>
  <si>
    <t>Ser reconocidos como una entidad gubernamental modelo, apoyado en una gestión coordinada, de desarrollo sostenible, mejora continua, eficaz y eficiente de los servicios, y la transparencia institucional, como base de una buena administración de los recursos, en el alcance de la paz, la seguridad ciudadana y la garantía de los derechos de las personas.</t>
  </si>
  <si>
    <t>II. Contribución a la Estrategia Nacional de Desarrollo</t>
  </si>
  <si>
    <t>Eje estratégico:</t>
  </si>
  <si>
    <t>Objetivo general:</t>
  </si>
  <si>
    <t xml:space="preserve"> Imperio de la ley y seguridad ciudadana</t>
  </si>
  <si>
    <t>Objetivo(s) específico(s):</t>
  </si>
  <si>
    <t>1.2.1</t>
  </si>
  <si>
    <t>Fortalecer el respeto a la ley y sancionar su incumplimiento a través de un sistema de administración de justicia accesible a toda la población, eficiente en el despacho judicial y ágil en los procesos judiciales.</t>
  </si>
  <si>
    <t>III. Información del Programa</t>
  </si>
  <si>
    <t>Nombre:</t>
  </si>
  <si>
    <t>12 – SERVICIOS DE CONTROL Y REGULACIÓN MIGRATORIA</t>
  </si>
  <si>
    <t>Descripción:</t>
  </si>
  <si>
    <t xml:space="preserve">Este programa ejerce el control de los flujos migratorios y la gestión de permanencia de los extranjeros en el territorio dominicano, a través de las mejoras continuas y orientado salvaguardar la seguridad y soberanía nacional.  </t>
  </si>
  <si>
    <r>
      <t>Beneficiarios:</t>
    </r>
    <r>
      <rPr>
        <sz val="12"/>
        <color rgb="FF000000"/>
        <rFont val="Century Gothic"/>
        <family val="2"/>
      </rPr>
      <t xml:space="preserve"> </t>
    </r>
  </si>
  <si>
    <t>Población dominicana y extranjeros en el país.</t>
  </si>
  <si>
    <t>Resultado Asociado:</t>
  </si>
  <si>
    <t>Mantener un 100% el porcentaje de los extranjeros con estatus migratorio en cumplimiento, a través de las naturalizaciones.</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</si>
  <si>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</si>
  <si>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</si>
  <si>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</si>
  <si>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</si>
  <si>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</si>
  <si>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</si>
  <si>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</si>
  <si>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</si>
  <si>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Semestre</t>
  </si>
  <si>
    <t>Ejecución Semestre</t>
  </si>
  <si>
    <t>Avance</t>
  </si>
  <si>
    <t>Producto</t>
  </si>
  <si>
    <t>Indicador</t>
  </si>
  <si>
    <t>Física
(A)</t>
  </si>
  <si>
    <t>Financiera
(B)</t>
  </si>
  <si>
    <t>Física
(C)</t>
  </si>
  <si>
    <t>Financiera
(D)</t>
  </si>
  <si>
    <t>Física 
(E)</t>
  </si>
  <si>
    <t>Financiera 
 (F)</t>
  </si>
  <si>
    <t>Física 
(%)
 G=E/C</t>
  </si>
  <si>
    <t>Financiero 
(%) 
H=F/D</t>
  </si>
  <si>
    <t>05-7747 - Extranjeros regulados en el territorio nacional a través de la emisión de residencia y servicios</t>
  </si>
  <si>
    <t xml:space="preserve">Número de actividades realizadas	</t>
  </si>
  <si>
    <t>V. Análisis de los Logros y Desviaciones</t>
  </si>
  <si>
    <t>V.I - Información de Logros y Desviaciones por Producto</t>
  </si>
  <si>
    <t xml:space="preserve">Producto: </t>
  </si>
  <si>
    <t xml:space="preserve">05-7747 - Extranjeros regulados en el territorio nacional a través de la emisión de residencia y servicios </t>
  </si>
  <si>
    <t xml:space="preserve">Descripción del producto: </t>
  </si>
  <si>
    <t>Este producto consiste en controlar y regularizar la permanencia de extranjeros que cumplan con los requisitos migratorios establecidos con la finalidad de que estén bajo condición de legalidad en el país.</t>
  </si>
  <si>
    <t>Logros alcanzados:</t>
  </si>
  <si>
    <t xml:space="preserve">
 En el 2do Semestre , se proyecto una meta fisica de 56,501 para una ejecución  de  53,316 documentos entregados equivalente a un  94.36 %.  La meta financiera programada ascendió a RD$329,887,527.35, del cual se ejecutó RD$396,112,422.97 equivalente a un 120.07 % </t>
  </si>
  <si>
    <t>Causas y justificación del desvío:</t>
  </si>
  <si>
    <t xml:space="preserve">Para el 2do Semestre se presenta un devío de un 5.64%  en la ejecución de Meta Física,  por debajo de  la Meta Física Programada es en parte generado por el cierre de las puertas fronterizas con Haití debido a la crisis económica-política-social impactando en una disminución en la cantidad de los procesos de emisión, renovación de documentos con relación a la proyección que se tenía para este periodo. Para la Meta Financiera se reflejo una desviación 20.07% por encima a la Meta proyectada ,  ya que por la situación económica-política en la frontera se aperturaron Licitaciones Públicas Nacional no programados de modalidad de urgencia, tales como, DGM-MAE-PEUR-2023-0001 "Construcción de pabellones para indocumentados, control migratorio y deportados, en el Centro de Detención de Control Migratorio Haina", DGM-MAE-PEUR-2023-0002 "Remozamiento de infraestructuras que se utilizarán como Centro de Control Migratorio en Dajabón, Jimaní y Elías Piña", DGM-MAE-PEUR-2023-0003 "Contratación para la expansión de la infraestructura hiperconvencia VXRAIL para soporte ABIS". </t>
  </si>
  <si>
    <r>
      <t xml:space="preserve">VI. </t>
    </r>
    <r>
      <rPr>
        <b/>
        <sz val="11"/>
        <color theme="0"/>
        <rFont val="Century Gothic"/>
        <family val="2"/>
      </rPr>
      <t>Oportunidades de Mejora</t>
    </r>
  </si>
  <si>
    <t xml:space="preserve">VI. I - De acuerdo a los eventos presentados durante la ejecución del producto, ¿qué aspecto puede mejorarse? </t>
  </si>
  <si>
    <t>Debemos replantear la programación financiera que esta  en SIGEF para el año 2024</t>
  </si>
  <si>
    <t>03- 7748-Nacionales y extranjeros autorizados a salir y entrar hacia el territorio nacional</t>
  </si>
  <si>
    <t>Se encarga del control de entradas y salidas, puntos migratorios oficiales, interdicción migratoria y deportación con el objetivo de disminuir la entrada de extranjeros ilegales al territorio dominicano; así como la salida de ilegales nacionales, para mejorar el control migratorio y la imagen del país ante las demás naciones.</t>
  </si>
  <si>
    <t xml:space="preserve">
 En el 2do semestre , se proyecto una meta fisica de 9,768,578  de personas para una ejecución  de  9,093,086  de personas que se le dio entrada y salida en el pais, equivalente  a un 93.09 % .  La meta financiera programada de este producto fue de RD$893,881,928.59  para una ejecución de RD$975,600,913.42  equivalente a un 109.14%.  </t>
  </si>
  <si>
    <t xml:space="preserve">Para el 2do Semestre presento un desvio de 6.91% por debajo en la ejecución  con relación a la  meta física proyectada, esta disminución en el movimiento de entrada y salida de personas en este semestre en parte  es producto  porque se mantuvo el cierre de las puertas fronterizas con Haití debido a la crisis económica-política-social y el incumplimiento de acuerdos entre países sobre el manejo de aguas compartidas que realizo Haití al continuar la construcción de un canal en el lado haitiano del rio Dajabón de forma unilateral. En el caso de la  Meta Financiera la desviación reflejada es de  9.14 %, y  está sustentada  en la apertura de diversas Licitaciones Públicas Nacional no programados de modalidad de urgencia, tales como, DGM-MAE-PEUR-2023-0001 "Construcción de pabellones para indocumentados, control migratorio y deportados, en el Centro de Detención de Control Migratorio Haina", DGM-MAE-PEUR-2023-0002 "Remozamiento de infraestructuras que se utilizarán como Centro de Control Migratorio en Dajabón, Jimaní y Elías Piña", DGM-MAE-PEUR-2023-0003 "Contratación para la expansión de la infraestructura hiperconvencia VXRAIL para soporte ABIS" medidas tomadas para reforzar nuestra estructura.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</si>
  <si>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</si>
  <si>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Realizado por </t>
  </si>
  <si>
    <t xml:space="preserve">Lic. Mildred Mota </t>
  </si>
  <si>
    <t>Encargada Div. De Presupuesto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</si>
</sst>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dd/mm/yyyy;@"/>
    <numFmt numFmtId="165" formatCode="[$-10409]#,##0;\-#,##0"/>
    <numFmt numFmtId="166" formatCode="[$-10409]#,##0.00;\-#,##0.00"/>
    <numFmt numFmtId="167" formatCode="[$-10409]0.0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0"/>
      <color theme="1"/>
      <name val="Calibri"/>
      <family val="2"/>
      <scheme val="minor"/>
    </font>
    <font>
      <sz val="12"/>
      <color rgb="FF000000"/>
      <name val="Century Gothic"/>
      <family val="2"/>
    </font>
    <font>
      <b/>
      <sz val="11"/>
      <name val="Calibri"/>
      <family val="2"/>
    </font>
    <font>
      <sz val="11"/>
      <name val="Calibri"/>
      <family val="2"/>
    </font>
    <font>
      <b/>
      <sz val="11"/>
      <color rgb="FF000000"/>
      <name val="Calibri"/>
      <family val="2"/>
    </font>
    <font>
      <b/>
      <sz val="10"/>
      <color rgb="FF000000"/>
      <name val="Calibri"/>
      <family val="2"/>
    </font>
    <font>
      <sz val="9"/>
      <name val="Calibri"/>
      <family val="2"/>
    </font>
    <font>
      <b/>
      <sz val="11"/>
      <name val="Calibri"/>
      <family val="2"/>
      <scheme val="minor"/>
    </font>
    <font>
      <b/>
      <i/>
      <sz val="11"/>
      <name val="Calibri"/>
      <family val="2"/>
      <scheme val="minor"/>
    </font>
    <font>
      <i/>
      <sz val="11"/>
      <name val="Calibri"/>
      <family val="2"/>
      <scheme val="minor"/>
    </font>
    <font>
      <b/>
      <sz val="11"/>
      <color theme="0"/>
      <name val="Century Gothic"/>
      <family val="2"/>
    </font>
    <font>
      <b/>
      <i/>
      <sz val="11"/>
      <color theme="1"/>
      <name val="Calibri"/>
      <family val="2"/>
      <scheme val="minor"/>
    </font>
    <font>
      <sz val="10"/>
      <name val="Calibri"/>
      <family val="2"/>
    </font>
    <font>
      <b/>
      <sz val="10"/>
      <name val="Calibri"/>
      <family val="2"/>
    </font>
    <font>
      <b/>
      <sz val="14"/>
      <name val="Calibri"/>
      <family val="2"/>
    </font>
    <font>
      <sz val="14"/>
      <name val="Calibri"/>
      <family val="2"/>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42">
    <border>
      <left/>
      <right/>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thin">
        <color indexed="64"/>
      </right>
      <top style="medium">
        <color indexed="64"/>
      </top>
      <bottom style="medium">
        <color rgb="FFFFFFFF"/>
      </bottom>
      <diagonal/>
    </border>
    <border>
      <left style="thin">
        <color indexed="64"/>
      </left>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thin">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0">
    <xf numFmtId="0" fontId="0" fillId="0" borderId="0" xfId="0"/>
    <xf numFmtId="0" fontId="3" fillId="2" borderId="1" xfId="0" applyFont="1" applyFill="1" applyBorder="1" applyAlignment="1">
      <alignment vertical="top" wrapText="1"/>
    </xf>
    <xf numFmtId="0" fontId="3" fillId="2" borderId="5" xfId="0" applyFont="1" applyFill="1" applyBorder="1" applyAlignment="1">
      <alignment vertical="top"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3" fillId="2" borderId="10" xfId="0" applyFont="1" applyFill="1" applyBorder="1" applyAlignment="1">
      <alignment vertical="top" wrapText="1"/>
    </xf>
    <xf numFmtId="164" fontId="6" fillId="0" borderId="14"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9" fillId="0" borderId="5" xfId="0" applyFont="1" applyBorder="1" applyAlignment="1">
      <alignment vertical="center"/>
    </xf>
    <xf numFmtId="0" fontId="2" fillId="0" borderId="5" xfId="0" applyFont="1" applyBorder="1"/>
    <xf numFmtId="0" fontId="12" fillId="7" borderId="21" xfId="0" applyFont="1" applyFill="1" applyBorder="1" applyAlignment="1">
      <alignment horizontal="center" vertical="center" wrapText="1"/>
    </xf>
    <xf numFmtId="0" fontId="12" fillId="7" borderId="21" xfId="0" applyFont="1" applyFill="1" applyBorder="1" applyAlignment="1">
      <alignment horizontal="center" vertical="center"/>
    </xf>
    <xf numFmtId="0" fontId="12" fillId="7" borderId="21" xfId="0" applyFont="1" applyFill="1" applyBorder="1" applyAlignment="1" applyProtection="1">
      <alignment horizontal="center" vertical="center" wrapText="1"/>
      <protection locked="0"/>
    </xf>
    <xf numFmtId="0" fontId="9" fillId="0" borderId="5" xfId="0" applyFont="1" applyBorder="1" applyAlignment="1">
      <alignment vertical="center" wrapText="1"/>
    </xf>
    <xf numFmtId="44" fontId="0" fillId="0" borderId="0" xfId="0" applyNumberFormat="1"/>
    <xf numFmtId="4" fontId="0" fillId="0" borderId="0" xfId="0" applyNumberFormat="1"/>
    <xf numFmtId="0" fontId="0" fillId="0" borderId="5" xfId="0" applyBorder="1"/>
    <xf numFmtId="0" fontId="0" fillId="0" borderId="0" xfId="0" applyBorder="1"/>
    <xf numFmtId="0" fontId="17" fillId="9" borderId="30" xfId="0" applyFont="1" applyFill="1" applyBorder="1" applyAlignment="1">
      <alignment horizontal="center" vertical="center" wrapText="1" readingOrder="1"/>
    </xf>
    <xf numFmtId="0" fontId="17" fillId="9" borderId="31" xfId="0" applyFont="1" applyFill="1" applyBorder="1" applyAlignment="1">
      <alignment horizontal="center" vertical="center" wrapText="1" readingOrder="1"/>
    </xf>
    <xf numFmtId="0" fontId="17" fillId="9" borderId="32" xfId="0" applyFont="1" applyFill="1" applyBorder="1" applyAlignment="1">
      <alignment horizontal="center" vertical="center" wrapText="1" readingOrder="1"/>
    </xf>
    <xf numFmtId="0" fontId="18" fillId="0" borderId="27" xfId="0" applyFont="1" applyBorder="1" applyAlignment="1" applyProtection="1">
      <alignment vertical="top" wrapText="1"/>
      <protection locked="0"/>
    </xf>
    <xf numFmtId="0" fontId="18" fillId="0" borderId="28" xfId="0" applyFont="1" applyFill="1" applyBorder="1" applyAlignment="1" applyProtection="1">
      <alignment vertical="top" wrapText="1"/>
      <protection locked="0"/>
    </xf>
    <xf numFmtId="165" fontId="18" fillId="0" borderId="28" xfId="0" applyNumberFormat="1" applyFont="1" applyFill="1" applyBorder="1" applyAlignment="1" applyProtection="1">
      <alignment horizontal="center" vertical="center" wrapText="1" readingOrder="1"/>
      <protection locked="0"/>
    </xf>
    <xf numFmtId="166" fontId="18" fillId="0" borderId="28" xfId="0" applyNumberFormat="1" applyFont="1" applyFill="1" applyBorder="1" applyAlignment="1" applyProtection="1">
      <alignment horizontal="center" vertical="center" wrapText="1" readingOrder="1"/>
      <protection locked="0"/>
    </xf>
    <xf numFmtId="165" fontId="18" fillId="0" borderId="28" xfId="0" applyNumberFormat="1" applyFont="1" applyFill="1" applyBorder="1" applyAlignment="1" applyProtection="1">
      <alignment horizontal="center" vertical="center" wrapText="1"/>
      <protection locked="0"/>
    </xf>
    <xf numFmtId="10" fontId="18" fillId="0" borderId="28" xfId="2" applyNumberFormat="1" applyFont="1" applyFill="1" applyBorder="1" applyAlignment="1" applyProtection="1">
      <alignment horizontal="center" vertical="center" wrapText="1" readingOrder="1"/>
      <protection locked="0"/>
    </xf>
    <xf numFmtId="10" fontId="18" fillId="0" borderId="29" xfId="0" applyNumberFormat="1" applyFont="1" applyFill="1" applyBorder="1" applyAlignment="1" applyProtection="1">
      <alignment horizontal="center" vertical="center" wrapText="1" readingOrder="1"/>
      <protection locked="0"/>
    </xf>
    <xf numFmtId="0" fontId="19" fillId="0" borderId="5" xfId="0" applyFont="1" applyBorder="1" applyAlignment="1" applyProtection="1">
      <alignment vertical="center"/>
      <protection locked="0"/>
    </xf>
    <xf numFmtId="0" fontId="19" fillId="0" borderId="21" xfId="0" applyFont="1" applyBorder="1" applyAlignment="1" applyProtection="1">
      <alignment vertical="center"/>
      <protection locked="0"/>
    </xf>
    <xf numFmtId="0" fontId="19" fillId="0" borderId="35" xfId="0" applyFont="1" applyBorder="1" applyAlignment="1" applyProtection="1">
      <alignment vertical="center"/>
      <protection locked="0"/>
    </xf>
    <xf numFmtId="0" fontId="19" fillId="0" borderId="1" xfId="0" applyFont="1" applyBorder="1" applyAlignment="1" applyProtection="1">
      <alignment vertical="center"/>
      <protection locked="0"/>
    </xf>
    <xf numFmtId="0" fontId="9" fillId="0" borderId="5" xfId="0" applyFont="1" applyBorder="1" applyAlignment="1" applyProtection="1">
      <alignment vertical="center" wrapText="1"/>
      <protection locked="0"/>
    </xf>
    <xf numFmtId="0" fontId="11" fillId="2" borderId="21" xfId="0" applyFont="1" applyFill="1" applyBorder="1" applyAlignment="1" applyProtection="1">
      <alignment horizontal="left" vertical="center" wrapText="1"/>
      <protection locked="0"/>
    </xf>
    <xf numFmtId="0" fontId="11" fillId="2" borderId="33" xfId="0" applyFont="1" applyFill="1" applyBorder="1" applyAlignment="1" applyProtection="1">
      <alignment horizontal="left" vertical="center" wrapText="1"/>
      <protection locked="0"/>
    </xf>
    <xf numFmtId="0" fontId="11" fillId="2" borderId="34" xfId="0" applyFont="1" applyFill="1" applyBorder="1" applyAlignment="1" applyProtection="1">
      <alignment horizontal="left" vertical="center" wrapText="1"/>
      <protection locked="0"/>
    </xf>
    <xf numFmtId="10" fontId="0" fillId="0" borderId="0" xfId="0" applyNumberFormat="1"/>
    <xf numFmtId="44" fontId="15" fillId="0" borderId="5" xfId="1" applyFont="1" applyFill="1" applyBorder="1" applyAlignment="1" applyProtection="1">
      <alignment horizontal="center" vertical="center" wrapText="1" readingOrder="1"/>
      <protection locked="0"/>
    </xf>
    <xf numFmtId="44" fontId="15" fillId="0" borderId="0" xfId="1" applyFont="1" applyFill="1" applyBorder="1" applyAlignment="1" applyProtection="1">
      <alignment horizontal="center" vertical="center" wrapText="1" readingOrder="1"/>
      <protection locked="0"/>
    </xf>
    <xf numFmtId="10" fontId="15" fillId="8" borderId="0" xfId="2" applyNumberFormat="1" applyFont="1" applyFill="1" applyBorder="1" applyAlignment="1" applyProtection="1">
      <alignment horizontal="center" vertical="center" wrapText="1" readingOrder="1"/>
    </xf>
    <xf numFmtId="10" fontId="15" fillId="8" borderId="19" xfId="2" applyNumberFormat="1" applyFont="1" applyFill="1" applyBorder="1" applyAlignment="1" applyProtection="1">
      <alignment horizontal="center" vertical="center" wrapText="1" readingOrder="1"/>
    </xf>
    <xf numFmtId="0" fontId="18" fillId="0" borderId="40" xfId="0" applyNumberFormat="1" applyFont="1" applyFill="1" applyBorder="1" applyAlignment="1" applyProtection="1">
      <alignment vertical="top" wrapText="1"/>
      <protection locked="0"/>
    </xf>
    <xf numFmtId="0" fontId="18" fillId="0" borderId="41" xfId="0" applyNumberFormat="1" applyFont="1" applyFill="1" applyBorder="1" applyAlignment="1" applyProtection="1">
      <alignment vertical="top" wrapText="1"/>
      <protection locked="0"/>
    </xf>
    <xf numFmtId="165" fontId="18" fillId="0" borderId="41" xfId="0" applyNumberFormat="1" applyFont="1" applyFill="1" applyBorder="1" applyAlignment="1" applyProtection="1">
      <alignment horizontal="center" vertical="center" wrapText="1" readingOrder="1"/>
      <protection locked="0"/>
    </xf>
    <xf numFmtId="166" fontId="18" fillId="0" borderId="41" xfId="0" applyNumberFormat="1" applyFont="1" applyFill="1" applyBorder="1" applyAlignment="1" applyProtection="1">
      <alignment horizontal="center" vertical="center" wrapText="1" readingOrder="1"/>
      <protection locked="0"/>
    </xf>
    <xf numFmtId="165" fontId="18" fillId="0" borderId="41" xfId="0" applyNumberFormat="1" applyFont="1" applyFill="1" applyBorder="1" applyAlignment="1" applyProtection="1">
      <alignment horizontal="center" vertical="center" wrapText="1"/>
      <protection locked="0"/>
    </xf>
    <xf numFmtId="0" fontId="18" fillId="0" borderId="5"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165" fontId="18" fillId="0" borderId="0" xfId="0" applyNumberFormat="1" applyFont="1" applyBorder="1" applyAlignment="1" applyProtection="1">
      <alignment horizontal="center" vertical="center" wrapText="1" readingOrder="1"/>
      <protection locked="0"/>
    </xf>
    <xf numFmtId="166" fontId="18" fillId="0" borderId="0" xfId="0" applyNumberFormat="1" applyFont="1" applyBorder="1" applyAlignment="1" applyProtection="1">
      <alignment horizontal="center" vertical="center" wrapText="1" readingOrder="1"/>
      <protection locked="0"/>
    </xf>
    <xf numFmtId="165" fontId="18" fillId="0" borderId="0" xfId="0" applyNumberFormat="1" applyFont="1" applyBorder="1" applyAlignment="1" applyProtection="1">
      <alignment horizontal="center" vertical="center" wrapText="1"/>
      <protection locked="0"/>
    </xf>
    <xf numFmtId="10" fontId="18" fillId="0" borderId="0" xfId="2" applyNumberFormat="1" applyFont="1" applyFill="1" applyBorder="1" applyAlignment="1" applyProtection="1">
      <alignment horizontal="center" vertical="center" wrapText="1" readingOrder="1"/>
      <protection locked="0"/>
    </xf>
    <xf numFmtId="167" fontId="18" fillId="0" borderId="19" xfId="0" applyNumberFormat="1" applyFont="1" applyFill="1" applyBorder="1" applyAlignment="1" applyProtection="1">
      <alignment horizontal="center" vertical="center" wrapText="1" readingOrder="1"/>
      <protection locked="0"/>
    </xf>
    <xf numFmtId="0" fontId="19" fillId="0" borderId="21" xfId="0" applyFont="1" applyBorder="1" applyAlignment="1" applyProtection="1">
      <alignment vertical="center" wrapText="1"/>
      <protection locked="0"/>
    </xf>
    <xf numFmtId="0" fontId="19" fillId="0" borderId="5" xfId="0" applyFont="1" applyBorder="1" applyAlignment="1" applyProtection="1">
      <alignment vertical="center" wrapText="1"/>
      <protection locked="0"/>
    </xf>
    <xf numFmtId="0" fontId="19" fillId="0" borderId="35" xfId="0" applyFont="1" applyBorder="1" applyAlignment="1" applyProtection="1">
      <alignment vertical="center" wrapText="1"/>
      <protection locked="0"/>
    </xf>
    <xf numFmtId="0" fontId="9" fillId="0" borderId="1" xfId="0" applyFont="1" applyBorder="1" applyAlignment="1" applyProtection="1">
      <alignment vertical="center" wrapText="1"/>
      <protection locked="0"/>
    </xf>
    <xf numFmtId="0" fontId="11" fillId="0" borderId="1" xfId="0" applyFont="1" applyBorder="1" applyAlignment="1" applyProtection="1">
      <alignment horizontal="left" vertical="center" wrapText="1"/>
      <protection locked="0"/>
    </xf>
    <xf numFmtId="0" fontId="11" fillId="0" borderId="38" xfId="0" applyFont="1" applyBorder="1" applyAlignment="1" applyProtection="1">
      <alignment horizontal="left" vertical="center" wrapText="1"/>
      <protection locked="0"/>
    </xf>
    <xf numFmtId="0" fontId="11" fillId="0" borderId="39" xfId="0" applyFont="1" applyBorder="1" applyAlignment="1" applyProtection="1">
      <alignment horizontal="left" vertical="center" wrapText="1"/>
      <protection locked="0"/>
    </xf>
    <xf numFmtId="0" fontId="15" fillId="0" borderId="0" xfId="0" applyFont="1" applyBorder="1" applyProtection="1">
      <protection locked="0"/>
    </xf>
    <xf numFmtId="0" fontId="15" fillId="0" borderId="0" xfId="0" applyFont="1" applyProtection="1">
      <protection locked="0"/>
    </xf>
    <xf numFmtId="0" fontId="15" fillId="0" borderId="0" xfId="0" applyFont="1" applyBorder="1" applyAlignment="1" applyProtection="1">
      <protection locked="0"/>
    </xf>
    <xf numFmtId="0" fontId="26" fillId="0" borderId="0" xfId="0" applyFont="1" applyBorder="1" applyAlignment="1" applyProtection="1">
      <protection locked="0"/>
    </xf>
    <xf numFmtId="0" fontId="27" fillId="0" borderId="0" xfId="0" applyFont="1" applyProtection="1">
      <protection locked="0"/>
    </xf>
    <xf numFmtId="0" fontId="27" fillId="0" borderId="0" xfId="0" applyFont="1" applyBorder="1" applyProtection="1">
      <protection locked="0"/>
    </xf>
    <xf numFmtId="49" fontId="10" fillId="0" borderId="20"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3" borderId="6"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0" borderId="16" xfId="0"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4" borderId="5" xfId="0" applyFill="1" applyBorder="1" applyAlignment="1">
      <alignment horizontal="center"/>
    </xf>
    <xf numFmtId="0" fontId="0" fillId="4" borderId="0" xfId="0" applyFill="1" applyBorder="1" applyAlignment="1">
      <alignment horizontal="center"/>
    </xf>
    <xf numFmtId="0" fontId="0" fillId="4" borderId="19" xfId="0" applyFill="1" applyBorder="1" applyAlignment="1">
      <alignment horizontal="center"/>
    </xf>
    <xf numFmtId="0" fontId="7" fillId="5" borderId="5" xfId="0" applyFont="1" applyFill="1" applyBorder="1" applyAlignment="1">
      <alignment horizontal="left" vertical="center"/>
    </xf>
    <xf numFmtId="0" fontId="7" fillId="5" borderId="0" xfId="0" applyFont="1" applyFill="1" applyBorder="1" applyAlignment="1">
      <alignment horizontal="left" vertical="center"/>
    </xf>
    <xf numFmtId="0" fontId="7" fillId="5" borderId="19" xfId="0" applyFont="1" applyFill="1" applyBorder="1" applyAlignment="1">
      <alignment horizontal="left" vertical="center"/>
    </xf>
    <xf numFmtId="0" fontId="8" fillId="6" borderId="5" xfId="0" applyFont="1" applyFill="1" applyBorder="1" applyAlignment="1">
      <alignment horizontal="left" vertical="center"/>
    </xf>
    <xf numFmtId="0" fontId="8" fillId="6" borderId="0" xfId="0" applyFont="1" applyFill="1" applyBorder="1" applyAlignment="1">
      <alignment horizontal="left" vertical="center"/>
    </xf>
    <xf numFmtId="0" fontId="8" fillId="6" borderId="19" xfId="0" applyFont="1" applyFill="1" applyBorder="1" applyAlignment="1">
      <alignment horizontal="left" vertical="center"/>
    </xf>
    <xf numFmtId="0" fontId="11" fillId="0" borderId="20" xfId="0" applyFont="1" applyBorder="1" applyAlignment="1" applyProtection="1">
      <alignment horizontal="left" vertical="center" wrapText="1"/>
      <protection locked="0"/>
    </xf>
    <xf numFmtId="0" fontId="12" fillId="7" borderId="20" xfId="0" applyFont="1" applyFill="1" applyBorder="1" applyAlignment="1">
      <alignment horizontal="center" vertical="center" wrapText="1"/>
    </xf>
    <xf numFmtId="0" fontId="11" fillId="0" borderId="0"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4" fillId="7" borderId="22" xfId="0" applyFont="1" applyFill="1" applyBorder="1" applyAlignment="1">
      <alignment horizontal="center" vertical="center" wrapText="1" readingOrder="1"/>
    </xf>
    <xf numFmtId="0" fontId="14" fillId="7" borderId="23" xfId="0" applyFont="1" applyFill="1" applyBorder="1" applyAlignment="1">
      <alignment horizontal="center" vertical="center" wrapText="1" readingOrder="1"/>
    </xf>
    <xf numFmtId="0" fontId="14" fillId="7" borderId="24" xfId="0" applyFont="1" applyFill="1" applyBorder="1" applyAlignment="1">
      <alignment horizontal="center" vertical="center" wrapText="1" readingOrder="1"/>
    </xf>
    <xf numFmtId="0" fontId="14" fillId="7" borderId="25" xfId="0" applyFont="1" applyFill="1" applyBorder="1" applyAlignment="1">
      <alignment horizontal="center" vertical="center" wrapText="1" readingOrder="1"/>
    </xf>
    <xf numFmtId="0" fontId="14" fillId="7" borderId="26" xfId="0" applyFont="1" applyFill="1" applyBorder="1" applyAlignment="1">
      <alignment horizontal="center" vertical="center" wrapText="1" readingOrder="1"/>
    </xf>
    <xf numFmtId="44" fontId="15" fillId="0" borderId="27" xfId="1" applyFont="1" applyFill="1" applyBorder="1" applyAlignment="1" applyProtection="1">
      <alignment horizontal="center" vertical="center" wrapText="1" readingOrder="1"/>
      <protection locked="0"/>
    </xf>
    <xf numFmtId="44" fontId="15" fillId="0" borderId="28" xfId="1" applyFont="1" applyFill="1" applyBorder="1" applyAlignment="1" applyProtection="1">
      <alignment horizontal="center" vertical="center" wrapText="1" readingOrder="1"/>
      <protection locked="0"/>
    </xf>
    <xf numFmtId="44" fontId="15" fillId="0" borderId="24" xfId="1" applyFont="1" applyFill="1" applyBorder="1" applyAlignment="1" applyProtection="1">
      <alignment horizontal="center" vertical="center" wrapText="1" readingOrder="1"/>
      <protection locked="0"/>
    </xf>
    <xf numFmtId="44" fontId="15" fillId="0" borderId="25" xfId="1" applyFont="1" applyFill="1" applyBorder="1" applyAlignment="1" applyProtection="1">
      <alignment horizontal="center" vertical="center" wrapText="1" readingOrder="1"/>
      <protection locked="0"/>
    </xf>
    <xf numFmtId="44" fontId="15" fillId="0" borderId="23" xfId="1" applyFont="1" applyFill="1" applyBorder="1" applyAlignment="1" applyProtection="1">
      <alignment horizontal="center" vertical="center" wrapText="1" readingOrder="1"/>
      <protection locked="0"/>
    </xf>
    <xf numFmtId="10" fontId="15" fillId="8" borderId="28" xfId="2" applyNumberFormat="1" applyFont="1" applyFill="1" applyBorder="1" applyAlignment="1" applyProtection="1">
      <alignment horizontal="center" vertical="center" wrapText="1" readingOrder="1"/>
    </xf>
    <xf numFmtId="10" fontId="15" fillId="8" borderId="29" xfId="2" applyNumberFormat="1" applyFont="1" applyFill="1" applyBorder="1" applyAlignment="1" applyProtection="1">
      <alignment horizontal="center" vertical="center" wrapText="1" readingOrder="1"/>
    </xf>
    <xf numFmtId="0" fontId="16" fillId="9" borderId="28" xfId="0" applyFont="1" applyFill="1" applyBorder="1" applyAlignment="1">
      <alignment horizontal="center" vertical="center" wrapText="1" readingOrder="1"/>
    </xf>
    <xf numFmtId="0" fontId="15" fillId="7" borderId="28" xfId="0" applyFont="1" applyFill="1" applyBorder="1" applyAlignment="1">
      <alignment vertical="top" wrapText="1"/>
    </xf>
    <xf numFmtId="0" fontId="15" fillId="7" borderId="29" xfId="0" applyFont="1" applyFill="1" applyBorder="1" applyAlignment="1">
      <alignment vertical="top" wrapText="1"/>
    </xf>
    <xf numFmtId="0" fontId="20" fillId="0" borderId="0" xfId="0" applyFont="1" applyBorder="1" applyAlignment="1" applyProtection="1">
      <alignment horizontal="left" vertical="center"/>
      <protection locked="0"/>
    </xf>
    <xf numFmtId="0" fontId="20" fillId="0" borderId="19" xfId="0" applyFont="1" applyBorder="1" applyAlignment="1" applyProtection="1">
      <alignment horizontal="left" vertical="center"/>
      <protection locked="0"/>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6" xfId="0" applyFont="1" applyBorder="1" applyAlignment="1" applyProtection="1">
      <alignment horizontal="left" wrapText="1"/>
      <protection locked="0"/>
    </xf>
    <xf numFmtId="0" fontId="21" fillId="0" borderId="37" xfId="0" applyFont="1" applyBorder="1" applyAlignment="1" applyProtection="1">
      <alignment horizontal="left" wrapText="1"/>
      <protection locked="0"/>
    </xf>
    <xf numFmtId="0" fontId="21" fillId="0" borderId="38"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7" fillId="5" borderId="1" xfId="0" applyFont="1" applyFill="1" applyBorder="1" applyAlignment="1">
      <alignment horizontal="left" vertical="center"/>
    </xf>
    <xf numFmtId="0" fontId="7" fillId="5" borderId="38" xfId="0" applyFont="1" applyFill="1" applyBorder="1" applyAlignment="1">
      <alignment horizontal="left" vertical="center"/>
    </xf>
    <xf numFmtId="0" fontId="7" fillId="5" borderId="39" xfId="0" applyFont="1" applyFill="1" applyBorder="1" applyAlignment="1">
      <alignment horizontal="left" vertical="center"/>
    </xf>
    <xf numFmtId="0" fontId="8" fillId="6" borderId="5" xfId="0" applyFont="1" applyFill="1" applyBorder="1" applyAlignment="1">
      <alignment horizontal="left" vertical="center" wrapText="1"/>
    </xf>
    <xf numFmtId="0" fontId="8" fillId="6" borderId="0" xfId="0" applyFont="1" applyFill="1" applyBorder="1" applyAlignment="1">
      <alignment horizontal="left" vertical="center" wrapText="1"/>
    </xf>
    <xf numFmtId="0" fontId="8" fillId="6" borderId="19" xfId="0" applyFont="1" applyFill="1" applyBorder="1" applyAlignment="1">
      <alignment horizontal="left" vertical="center" wrapText="1"/>
    </xf>
    <xf numFmtId="0" fontId="23" fillId="0" borderId="0" xfId="0" applyFont="1" applyBorder="1" applyAlignment="1" applyProtection="1">
      <alignment horizontal="left" vertical="center" wrapText="1"/>
      <protection locked="0"/>
    </xf>
    <xf numFmtId="0" fontId="23" fillId="0" borderId="19"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11" fillId="0" borderId="37" xfId="0" applyFont="1" applyBorder="1" applyAlignment="1" applyProtection="1">
      <alignment horizontal="left" vertical="center" wrapText="1"/>
      <protection locked="0"/>
    </xf>
    <xf numFmtId="0" fontId="0" fillId="0" borderId="0" xfId="0" applyAlignment="1">
      <alignment horizontal="left" vertical="top" wrapText="1"/>
    </xf>
    <xf numFmtId="0" fontId="0" fillId="0" borderId="19" xfId="0" applyBorder="1" applyAlignment="1">
      <alignment horizontal="left" vertical="top" wrapText="1"/>
    </xf>
    <xf numFmtId="0" fontId="20" fillId="0" borderId="33" xfId="0" applyFont="1" applyBorder="1" applyAlignment="1" applyProtection="1">
      <alignment horizontal="left" vertical="center" wrapText="1"/>
      <protection locked="0"/>
    </xf>
    <xf numFmtId="0" fontId="20" fillId="0" borderId="34"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19" xfId="0" applyFont="1" applyBorder="1" applyAlignment="1" applyProtection="1">
      <alignment horizontal="left" vertical="center" wrapText="1"/>
      <protection locked="0"/>
    </xf>
    <xf numFmtId="0" fontId="21" fillId="0" borderId="33" xfId="0" applyFont="1" applyBorder="1" applyAlignment="1" applyProtection="1">
      <alignment horizontal="left" wrapText="1"/>
      <protection locked="0"/>
    </xf>
    <xf numFmtId="0" fontId="21" fillId="0" borderId="34" xfId="0" applyFont="1" applyBorder="1" applyAlignment="1" applyProtection="1">
      <alignment horizontal="left" wrapText="1"/>
      <protection locked="0"/>
    </xf>
    <xf numFmtId="0" fontId="23" fillId="0" borderId="38" xfId="0" applyFont="1" applyBorder="1" applyAlignment="1" applyProtection="1">
      <alignment horizontal="left" vertical="center" wrapText="1"/>
      <protection locked="0"/>
    </xf>
    <xf numFmtId="0" fontId="23" fillId="0" borderId="39" xfId="0" applyFont="1" applyBorder="1" applyAlignment="1" applyProtection="1">
      <alignment horizontal="left" vertical="center" wrapText="1"/>
      <protection locked="0"/>
    </xf>
    <xf numFmtId="0" fontId="24" fillId="0" borderId="35" xfId="0" applyFont="1" applyBorder="1" applyAlignment="1">
      <alignment horizontal="left" vertical="center" wrapText="1"/>
    </xf>
    <xf numFmtId="0" fontId="24" fillId="0" borderId="36" xfId="0" applyFont="1" applyBorder="1" applyAlignment="1">
      <alignment horizontal="left" vertical="center" wrapText="1"/>
    </xf>
    <xf numFmtId="0" fontId="24" fillId="0" borderId="37" xfId="0" applyFont="1" applyBorder="1" applyAlignment="1">
      <alignment horizontal="left" vertical="center" wrapText="1"/>
    </xf>
  </cellXfs>
  <cellStyles count="3">
    <cellStyle name="Moneda" xfId="1" builtinId="4"/>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4" formatCode="0.00%"/>
      <fill>
        <patternFill patternType="none">
          <fgColor indexed="64"/>
          <bgColor auto="1"/>
        </patternFill>
      </fill>
      <alignment horizontal="center" vertical="center" textRotation="0" wrapText="1" indent="0" justifyLastLine="0" shrinkToFit="0" readingOrder="1"/>
      <border outline="0">
        <left style="thin">
          <color theme="0" tint="-0.34998626667073579"/>
        </left>
      </border>
      <protection locked="0" hidden="0"/>
    </dxf>
    <dxf>
      <font>
        <b val="0"/>
        <i val="0"/>
        <strike val="0"/>
        <condense val="0"/>
        <extend val="0"/>
        <outline val="0"/>
        <shadow val="0"/>
        <u val="none"/>
        <vertAlign val="baseline"/>
        <sz val="9"/>
        <color auto="1"/>
        <name val="Calibri"/>
        <scheme val="none"/>
      </font>
      <numFmt numFmtId="14" formatCode="0.00%"/>
      <fill>
        <patternFill patternType="none">
          <fgColor indexed="64"/>
          <bgColor auto="1"/>
        </patternFill>
      </fill>
      <alignment horizontal="center" vertical="center" textRotation="0" wrapText="1" indent="0" justifyLastLine="0" shrinkToFit="0" readingOrder="1"/>
      <border outline="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outline="0">
        <left style="thin">
          <color theme="0" tint="-0.34998626667073579"/>
        </left>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border outline="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outline="0">
        <left style="thin">
          <color theme="0" tint="-0.34998626667073579"/>
        </left>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outline="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outline="0">
        <left style="thin">
          <color theme="0" tint="-0.34998626667073579"/>
        </left>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outline="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outline="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269683</xdr:colOff>
      <xdr:row>0</xdr:row>
      <xdr:rowOff>77442</xdr:rowOff>
    </xdr:from>
    <xdr:ext cx="1322070" cy="781471"/>
    <xdr:pic>
      <xdr:nvPicPr>
        <xdr:cNvPr id="2" name="Imagen 1">
          <a:extLst>
            <a:ext uri="{FF2B5EF4-FFF2-40B4-BE49-F238E27FC236}">
              <a16:creationId xmlns=""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269683" y="77442"/>
          <a:ext cx="1322070" cy="781471"/>
        </a:xfrm>
        <a:prstGeom prst="rect">
          <a:avLst/>
        </a:prstGeom>
      </xdr:spPr>
    </xdr:pic>
    <xdr:clientData/>
  </xdr:oneCellAnchor>
  <xdr:twoCellAnchor editAs="oneCell">
    <xdr:from>
      <xdr:col>1</xdr:col>
      <xdr:colOff>441206</xdr:colOff>
      <xdr:row>64</xdr:row>
      <xdr:rowOff>43295</xdr:rowOff>
    </xdr:from>
    <xdr:to>
      <xdr:col>2</xdr:col>
      <xdr:colOff>823565</xdr:colOff>
      <xdr:row>64</xdr:row>
      <xdr:rowOff>1217467</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41456" y="24098250"/>
          <a:ext cx="1456086" cy="11741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sheetData>
    </sheetDataSet>
  </externalBook>
</externalLink>
</file>

<file path=xl/tables/table1.xml><?xml version="1.0" encoding="utf-8"?>
<table xmlns="http://schemas.openxmlformats.org/spreadsheetml/2006/main" id="1" name="Tabla13235678" displayName="Tabla13235678" ref="A48:J49"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calculatedColumnFormula>4844855+4923723</calculatedColumnFormula>
    </tableColumn>
    <tableColumn id="10" name="Financiera_x000a_(D)" dataDxfId="4">
      <calculatedColumnFormula>669669561.09+224212367.5</calculatedColumnFormula>
    </tableColumn>
    <tableColumn id="5" name="Física _x000a_(E)" dataDxfId="3">
      <calculatedColumnFormula>4389343+4703743</calculatedColumnFormula>
    </tableColumn>
    <tableColumn id="6" name="Financiera _x000a_ (F)" dataDxfId="2">
      <calculatedColumnFormula>751058989.77+224541923.65</calculatedColumnFormula>
    </tableColumn>
    <tableColumn id="7" name="Física _x000a_(%)_x000a_ G=E/C" dataDxfId="1" dataCellStyle="Porcentaje">
      <calculatedColumnFormula>+Tabla13235678[[#This Row],[Física 
(E)]]/Tabla13235678[[#This Row],[Física
(C)]]</calculatedColumnFormula>
    </tableColumn>
    <tableColumn id="8" name="Financiero _x000a_(%) _x000a_H=F/D" dataDxfId="0">
      <calculatedColumnFormula>+Tabla13235678[[#This Row],[Financiera 
 (F)]]/Tabla13235678[[#This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tabSelected="1" topLeftCell="A61" zoomScale="110" zoomScaleNormal="110" zoomScaleSheetLayoutView="115" workbookViewId="0">
      <selection activeCell="D65" sqref="D65"/>
    </sheetView>
  </sheetViews>
  <sheetFormatPr baseColWidth="10" defaultRowHeight="15" x14ac:dyDescent="0.25"/>
  <cols>
    <col min="1" max="1" width="30" style="61" customWidth="1"/>
    <col min="2" max="2" width="16.140625" style="61" bestFit="1" customWidth="1"/>
    <col min="3" max="3" width="12.7109375" style="61" customWidth="1"/>
    <col min="4" max="4" width="13.7109375" style="61" bestFit="1" customWidth="1"/>
    <col min="5" max="9" width="12.7109375" style="61" customWidth="1"/>
    <col min="10" max="10" width="28.7109375" style="61" customWidth="1"/>
    <col min="11" max="11" width="21.42578125" bestFit="1" customWidth="1"/>
    <col min="12" max="12" width="16.5703125" customWidth="1"/>
    <col min="13" max="13" width="21.5703125" customWidth="1"/>
  </cols>
  <sheetData>
    <row r="1" spans="1:10" ht="35.25" customHeight="1" thickBot="1" x14ac:dyDescent="0.3">
      <c r="A1" s="1"/>
      <c r="B1" s="67" t="s">
        <v>0</v>
      </c>
      <c r="C1" s="68"/>
      <c r="D1" s="68"/>
      <c r="E1" s="68"/>
      <c r="F1" s="68"/>
      <c r="G1" s="68"/>
      <c r="H1" s="68"/>
      <c r="I1" s="68"/>
      <c r="J1" s="69"/>
    </row>
    <row r="2" spans="1:10" ht="21.75" thickBot="1" x14ac:dyDescent="0.3">
      <c r="A2" s="2"/>
      <c r="B2" s="70" t="s">
        <v>1</v>
      </c>
      <c r="C2" s="71"/>
      <c r="D2" s="70" t="s">
        <v>2</v>
      </c>
      <c r="E2" s="71"/>
      <c r="F2" s="71"/>
      <c r="G2" s="71"/>
      <c r="H2" s="72"/>
      <c r="I2" s="3" t="s">
        <v>3</v>
      </c>
      <c r="J2" s="4" t="s">
        <v>4</v>
      </c>
    </row>
    <row r="3" spans="1:10" ht="21.75" thickBot="1" x14ac:dyDescent="0.3">
      <c r="A3" s="5"/>
      <c r="B3" s="73"/>
      <c r="C3" s="74"/>
      <c r="D3" s="73" t="s">
        <v>5</v>
      </c>
      <c r="E3" s="74"/>
      <c r="F3" s="74"/>
      <c r="G3" s="74"/>
      <c r="H3" s="75"/>
      <c r="I3" s="6">
        <v>45322</v>
      </c>
      <c r="J3" s="7"/>
    </row>
    <row r="4" spans="1:10" ht="11.25" customHeight="1" x14ac:dyDescent="0.25">
      <c r="A4" s="76"/>
      <c r="B4" s="77"/>
      <c r="C4" s="77"/>
      <c r="D4" s="78"/>
      <c r="E4" s="78"/>
      <c r="F4" s="78"/>
      <c r="G4" s="78"/>
      <c r="H4" s="78"/>
      <c r="I4" s="77"/>
      <c r="J4" s="79"/>
    </row>
    <row r="5" spans="1:10" ht="3" customHeight="1" x14ac:dyDescent="0.25">
      <c r="A5" s="80"/>
      <c r="B5" s="81"/>
      <c r="C5" s="81"/>
      <c r="D5" s="81"/>
      <c r="E5" s="81"/>
      <c r="F5" s="81"/>
      <c r="G5" s="81"/>
      <c r="H5" s="81"/>
      <c r="I5" s="81"/>
      <c r="J5" s="82"/>
    </row>
    <row r="6" spans="1:10" ht="15.75" x14ac:dyDescent="0.25">
      <c r="A6" s="83" t="s">
        <v>6</v>
      </c>
      <c r="B6" s="84"/>
      <c r="C6" s="84"/>
      <c r="D6" s="84"/>
      <c r="E6" s="84"/>
      <c r="F6" s="84"/>
      <c r="G6" s="84"/>
      <c r="H6" s="84"/>
      <c r="I6" s="84"/>
      <c r="J6" s="85"/>
    </row>
    <row r="7" spans="1:10" ht="15.75" x14ac:dyDescent="0.25">
      <c r="A7" s="86" t="s">
        <v>7</v>
      </c>
      <c r="B7" s="87"/>
      <c r="C7" s="87"/>
      <c r="D7" s="87"/>
      <c r="E7" s="87"/>
      <c r="F7" s="87"/>
      <c r="G7" s="87"/>
      <c r="H7" s="87"/>
      <c r="I7" s="87"/>
      <c r="J7" s="88"/>
    </row>
    <row r="8" spans="1:10" x14ac:dyDescent="0.25">
      <c r="A8" s="8" t="s">
        <v>8</v>
      </c>
      <c r="B8" s="66" t="s">
        <v>9</v>
      </c>
      <c r="C8" s="66"/>
      <c r="D8" s="66"/>
      <c r="E8" s="66"/>
      <c r="F8" s="66"/>
      <c r="G8" s="66"/>
      <c r="H8" s="66"/>
      <c r="I8" s="66"/>
      <c r="J8" s="66"/>
    </row>
    <row r="9" spans="1:10" ht="15" customHeight="1" x14ac:dyDescent="0.25">
      <c r="A9" s="9" t="s">
        <v>10</v>
      </c>
      <c r="B9" s="66" t="s">
        <v>11</v>
      </c>
      <c r="C9" s="66"/>
      <c r="D9" s="66"/>
      <c r="E9" s="66"/>
      <c r="F9" s="66"/>
      <c r="G9" s="66"/>
      <c r="H9" s="66"/>
      <c r="I9" s="66"/>
      <c r="J9" s="66"/>
    </row>
    <row r="10" spans="1:10" x14ac:dyDescent="0.25">
      <c r="A10" s="9" t="s">
        <v>12</v>
      </c>
      <c r="B10" s="66" t="s">
        <v>13</v>
      </c>
      <c r="C10" s="66"/>
      <c r="D10" s="66"/>
      <c r="E10" s="66"/>
      <c r="F10" s="66"/>
      <c r="G10" s="66"/>
      <c r="H10" s="66"/>
      <c r="I10" s="66"/>
      <c r="J10" s="66"/>
    </row>
    <row r="11" spans="1:10" ht="47.25" customHeight="1" x14ac:dyDescent="0.25">
      <c r="A11" s="8" t="s">
        <v>14</v>
      </c>
      <c r="B11" s="89" t="s">
        <v>15</v>
      </c>
      <c r="C11" s="89"/>
      <c r="D11" s="89"/>
      <c r="E11" s="89"/>
      <c r="F11" s="89"/>
      <c r="G11" s="89"/>
      <c r="H11" s="89"/>
      <c r="I11" s="89"/>
      <c r="J11" s="89"/>
    </row>
    <row r="12" spans="1:10" ht="50.25" customHeight="1" x14ac:dyDescent="0.25">
      <c r="A12" s="8" t="s">
        <v>16</v>
      </c>
      <c r="B12" s="89" t="s">
        <v>17</v>
      </c>
      <c r="C12" s="89"/>
      <c r="D12" s="89"/>
      <c r="E12" s="89"/>
      <c r="F12" s="89"/>
      <c r="G12" s="89"/>
      <c r="H12" s="89"/>
      <c r="I12" s="89"/>
      <c r="J12" s="89"/>
    </row>
    <row r="13" spans="1:10" ht="15.75" x14ac:dyDescent="0.25">
      <c r="A13" s="83" t="s">
        <v>18</v>
      </c>
      <c r="B13" s="84"/>
      <c r="C13" s="84"/>
      <c r="D13" s="84"/>
      <c r="E13" s="84"/>
      <c r="F13" s="84"/>
      <c r="G13" s="84"/>
      <c r="H13" s="84"/>
      <c r="I13" s="84"/>
      <c r="J13" s="85"/>
    </row>
    <row r="14" spans="1:10" ht="27.75" customHeight="1" x14ac:dyDescent="0.25">
      <c r="A14" s="8" t="s">
        <v>19</v>
      </c>
      <c r="B14" s="10">
        <v>1</v>
      </c>
      <c r="C14" s="90" t="str">
        <f>IFERROR(VLOOKUP(B14,'[1]Validacion datos'!A2:B5,2,FALSE),"")</f>
        <v>DESARROLLO INSTITUCIONAL</v>
      </c>
      <c r="D14" s="90"/>
      <c r="E14" s="90"/>
      <c r="F14" s="90"/>
      <c r="G14" s="90"/>
      <c r="H14" s="90"/>
      <c r="I14" s="90"/>
      <c r="J14" s="90"/>
    </row>
    <row r="15" spans="1:10" ht="26.25" customHeight="1" x14ac:dyDescent="0.25">
      <c r="A15" s="8" t="s">
        <v>20</v>
      </c>
      <c r="B15" s="11">
        <v>1.2</v>
      </c>
      <c r="C15" s="90" t="s">
        <v>21</v>
      </c>
      <c r="D15" s="90"/>
      <c r="E15" s="90"/>
      <c r="F15" s="90"/>
      <c r="G15" s="90"/>
      <c r="H15" s="90"/>
      <c r="I15" s="90"/>
      <c r="J15" s="90"/>
    </row>
    <row r="16" spans="1:10" ht="42" customHeight="1" x14ac:dyDescent="0.25">
      <c r="A16" s="8" t="s">
        <v>22</v>
      </c>
      <c r="B16" s="12" t="s">
        <v>23</v>
      </c>
      <c r="C16" s="90" t="s">
        <v>24</v>
      </c>
      <c r="D16" s="90"/>
      <c r="E16" s="90"/>
      <c r="F16" s="90"/>
      <c r="G16" s="90"/>
      <c r="H16" s="90"/>
      <c r="I16" s="90"/>
      <c r="J16" s="90"/>
    </row>
    <row r="17" spans="1:12" ht="15.75" x14ac:dyDescent="0.25">
      <c r="A17" s="83" t="s">
        <v>25</v>
      </c>
      <c r="B17" s="84"/>
      <c r="C17" s="84"/>
      <c r="D17" s="84"/>
      <c r="E17" s="84"/>
      <c r="F17" s="84"/>
      <c r="G17" s="84"/>
      <c r="H17" s="84"/>
      <c r="I17" s="84"/>
      <c r="J17" s="85"/>
    </row>
    <row r="18" spans="1:12" ht="29.25" customHeight="1" x14ac:dyDescent="0.25">
      <c r="A18" s="8" t="s">
        <v>26</v>
      </c>
      <c r="B18" s="91" t="s">
        <v>27</v>
      </c>
      <c r="C18" s="91"/>
      <c r="D18" s="91"/>
      <c r="E18" s="91"/>
      <c r="F18" s="91"/>
      <c r="G18" s="91"/>
      <c r="H18" s="91"/>
      <c r="I18" s="91"/>
      <c r="J18" s="92"/>
    </row>
    <row r="19" spans="1:12" ht="39" customHeight="1" x14ac:dyDescent="0.25">
      <c r="A19" s="13" t="s">
        <v>28</v>
      </c>
      <c r="B19" s="91" t="s">
        <v>29</v>
      </c>
      <c r="C19" s="91"/>
      <c r="D19" s="91"/>
      <c r="E19" s="91"/>
      <c r="F19" s="91"/>
      <c r="G19" s="91"/>
      <c r="H19" s="91"/>
      <c r="I19" s="91"/>
      <c r="J19" s="92"/>
    </row>
    <row r="20" spans="1:12" ht="34.5" customHeight="1" x14ac:dyDescent="0.25">
      <c r="A20" s="13" t="s">
        <v>30</v>
      </c>
      <c r="B20" s="91" t="s">
        <v>31</v>
      </c>
      <c r="C20" s="91"/>
      <c r="D20" s="91"/>
      <c r="E20" s="91"/>
      <c r="F20" s="91"/>
      <c r="G20" s="91"/>
      <c r="H20" s="91"/>
      <c r="I20" s="91"/>
      <c r="J20" s="92"/>
    </row>
    <row r="21" spans="1:12" ht="35.25" customHeight="1" x14ac:dyDescent="0.25">
      <c r="A21" s="13" t="s">
        <v>32</v>
      </c>
      <c r="B21" s="91" t="s">
        <v>33</v>
      </c>
      <c r="C21" s="91"/>
      <c r="D21" s="91"/>
      <c r="E21" s="91"/>
      <c r="F21" s="91"/>
      <c r="G21" s="91"/>
      <c r="H21" s="91"/>
      <c r="I21" s="91"/>
      <c r="J21" s="92"/>
    </row>
    <row r="22" spans="1:12" ht="15.75" x14ac:dyDescent="0.25">
      <c r="A22" s="83" t="s">
        <v>34</v>
      </c>
      <c r="B22" s="84"/>
      <c r="C22" s="84"/>
      <c r="D22" s="84"/>
      <c r="E22" s="84"/>
      <c r="F22" s="84"/>
      <c r="G22" s="84"/>
      <c r="H22" s="84"/>
      <c r="I22" s="84"/>
      <c r="J22" s="85"/>
    </row>
    <row r="23" spans="1:12" ht="15.75" x14ac:dyDescent="0.25">
      <c r="A23" s="86" t="s">
        <v>35</v>
      </c>
      <c r="B23" s="87"/>
      <c r="C23" s="87"/>
      <c r="D23" s="87"/>
      <c r="E23" s="87"/>
      <c r="F23" s="87"/>
      <c r="G23" s="87"/>
      <c r="H23" s="87"/>
      <c r="I23" s="87"/>
      <c r="J23" s="88"/>
    </row>
    <row r="24" spans="1:12" ht="15" customHeight="1" x14ac:dyDescent="0.25">
      <c r="A24" s="93" t="s">
        <v>36</v>
      </c>
      <c r="B24" s="94"/>
      <c r="C24" s="95" t="s">
        <v>37</v>
      </c>
      <c r="D24" s="96"/>
      <c r="E24" s="96"/>
      <c r="F24" s="96" t="s">
        <v>38</v>
      </c>
      <c r="G24" s="96"/>
      <c r="H24" s="94"/>
      <c r="I24" s="95" t="s">
        <v>39</v>
      </c>
      <c r="J24" s="97"/>
    </row>
    <row r="25" spans="1:12" x14ac:dyDescent="0.25">
      <c r="A25" s="98">
        <v>397305740</v>
      </c>
      <c r="B25" s="99"/>
      <c r="C25" s="100">
        <v>585621708.78999996</v>
      </c>
      <c r="D25" s="101"/>
      <c r="E25" s="102"/>
      <c r="F25" s="100">
        <f>+H29</f>
        <v>396112422.97000003</v>
      </c>
      <c r="G25" s="101"/>
      <c r="H25" s="102"/>
      <c r="I25" s="103">
        <f>+F25/C25</f>
        <v>0.67639641260642425</v>
      </c>
      <c r="J25" s="104"/>
      <c r="K25" s="14"/>
      <c r="L25" s="15"/>
    </row>
    <row r="26" spans="1:12" ht="15" customHeight="1" x14ac:dyDescent="0.25">
      <c r="A26" s="86" t="s">
        <v>40</v>
      </c>
      <c r="B26" s="87"/>
      <c r="C26" s="87"/>
      <c r="D26" s="87"/>
      <c r="E26" s="87"/>
      <c r="F26" s="87"/>
      <c r="G26" s="87"/>
      <c r="H26" s="87"/>
      <c r="I26" s="87"/>
      <c r="J26" s="88"/>
      <c r="K26" s="14"/>
    </row>
    <row r="27" spans="1:12" x14ac:dyDescent="0.25">
      <c r="A27" s="16"/>
      <c r="B27" s="17"/>
      <c r="C27" s="105" t="s">
        <v>41</v>
      </c>
      <c r="D27" s="106"/>
      <c r="E27" s="105" t="s">
        <v>42</v>
      </c>
      <c r="F27" s="106"/>
      <c r="G27" s="105" t="s">
        <v>43</v>
      </c>
      <c r="H27" s="105"/>
      <c r="I27" s="105" t="s">
        <v>44</v>
      </c>
      <c r="J27" s="107"/>
      <c r="K27" s="14"/>
    </row>
    <row r="28" spans="1:12" ht="38.25" x14ac:dyDescent="0.25">
      <c r="A28" s="18" t="s">
        <v>45</v>
      </c>
      <c r="B28" s="19" t="s">
        <v>46</v>
      </c>
      <c r="C28" s="19" t="s">
        <v>47</v>
      </c>
      <c r="D28" s="19" t="s">
        <v>48</v>
      </c>
      <c r="E28" s="19" t="s">
        <v>49</v>
      </c>
      <c r="F28" s="19" t="s">
        <v>50</v>
      </c>
      <c r="G28" s="19" t="s">
        <v>51</v>
      </c>
      <c r="H28" s="19" t="s">
        <v>52</v>
      </c>
      <c r="I28" s="19" t="s">
        <v>53</v>
      </c>
      <c r="J28" s="20" t="s">
        <v>54</v>
      </c>
      <c r="K28" s="14"/>
    </row>
    <row r="29" spans="1:12" ht="40.5" customHeight="1" x14ac:dyDescent="0.25">
      <c r="A29" s="21" t="s">
        <v>55</v>
      </c>
      <c r="B29" s="22" t="s">
        <v>56</v>
      </c>
      <c r="C29" s="23">
        <v>90559</v>
      </c>
      <c r="D29" s="24">
        <f>+A25</f>
        <v>397305740</v>
      </c>
      <c r="E29" s="25">
        <f>30480+26021</f>
        <v>56501</v>
      </c>
      <c r="F29" s="24">
        <f>282706642.29+47180885.06</f>
        <v>329887527.35000002</v>
      </c>
      <c r="G29" s="25">
        <f>23724+29592</f>
        <v>53316</v>
      </c>
      <c r="H29" s="24">
        <f>346137448.35+49974974.62</f>
        <v>396112422.97000003</v>
      </c>
      <c r="I29" s="26">
        <f>+G29/E29</f>
        <v>0.94362931629528679</v>
      </c>
      <c r="J29" s="27">
        <f>+H29/F29</f>
        <v>1.2007499227145304</v>
      </c>
      <c r="K29" s="14"/>
    </row>
    <row r="30" spans="1:12" ht="15.75" x14ac:dyDescent="0.25">
      <c r="A30" s="83" t="s">
        <v>57</v>
      </c>
      <c r="B30" s="84"/>
      <c r="C30" s="84"/>
      <c r="D30" s="84"/>
      <c r="E30" s="84"/>
      <c r="F30" s="84"/>
      <c r="G30" s="84"/>
      <c r="H30" s="84"/>
      <c r="I30" s="84"/>
      <c r="J30" s="85"/>
      <c r="K30" s="14"/>
    </row>
    <row r="31" spans="1:12" ht="15.75" x14ac:dyDescent="0.25">
      <c r="A31" s="86" t="s">
        <v>58</v>
      </c>
      <c r="B31" s="87"/>
      <c r="C31" s="87"/>
      <c r="D31" s="87"/>
      <c r="E31" s="87"/>
      <c r="F31" s="87"/>
      <c r="G31" s="87"/>
      <c r="H31" s="87"/>
      <c r="I31" s="87"/>
      <c r="J31" s="88"/>
      <c r="K31" s="14"/>
    </row>
    <row r="32" spans="1:12" ht="18" customHeight="1" x14ac:dyDescent="0.25">
      <c r="A32" s="28" t="s">
        <v>59</v>
      </c>
      <c r="B32" s="108" t="s">
        <v>60</v>
      </c>
      <c r="C32" s="108"/>
      <c r="D32" s="108"/>
      <c r="E32" s="108"/>
      <c r="F32" s="108"/>
      <c r="G32" s="108"/>
      <c r="H32" s="108"/>
      <c r="I32" s="108"/>
      <c r="J32" s="109"/>
      <c r="K32" s="14"/>
    </row>
    <row r="33" spans="1:11" ht="43.5" customHeight="1" x14ac:dyDescent="0.25">
      <c r="A33" s="29" t="s">
        <v>61</v>
      </c>
      <c r="B33" s="110" t="s">
        <v>62</v>
      </c>
      <c r="C33" s="110"/>
      <c r="D33" s="110"/>
      <c r="E33" s="110"/>
      <c r="F33" s="110"/>
      <c r="G33" s="110"/>
      <c r="H33" s="110"/>
      <c r="I33" s="110"/>
      <c r="J33" s="111"/>
      <c r="K33" s="14"/>
    </row>
    <row r="34" spans="1:11" ht="60.75" customHeight="1" x14ac:dyDescent="0.25">
      <c r="A34" s="30" t="s">
        <v>63</v>
      </c>
      <c r="B34" s="112" t="s">
        <v>64</v>
      </c>
      <c r="C34" s="112"/>
      <c r="D34" s="112"/>
      <c r="E34" s="112"/>
      <c r="F34" s="112"/>
      <c r="G34" s="112"/>
      <c r="H34" s="112"/>
      <c r="I34" s="112"/>
      <c r="J34" s="113"/>
      <c r="K34" s="14"/>
    </row>
    <row r="35" spans="1:11" ht="175.5" customHeight="1" x14ac:dyDescent="0.25">
      <c r="A35" s="31" t="s">
        <v>65</v>
      </c>
      <c r="B35" s="114" t="s">
        <v>66</v>
      </c>
      <c r="C35" s="114"/>
      <c r="D35" s="114"/>
      <c r="E35" s="114"/>
      <c r="F35" s="114"/>
      <c r="G35" s="114"/>
      <c r="H35" s="114"/>
      <c r="I35" s="114"/>
      <c r="J35" s="115"/>
      <c r="K35" s="14"/>
    </row>
    <row r="36" spans="1:11" ht="17.25" customHeight="1" x14ac:dyDescent="0.25">
      <c r="A36" s="116" t="s">
        <v>67</v>
      </c>
      <c r="B36" s="117"/>
      <c r="C36" s="117"/>
      <c r="D36" s="117"/>
      <c r="E36" s="117"/>
      <c r="F36" s="117"/>
      <c r="G36" s="117"/>
      <c r="H36" s="117"/>
      <c r="I36" s="117"/>
      <c r="J36" s="118"/>
      <c r="K36" s="14"/>
    </row>
    <row r="37" spans="1:11" ht="17.25" customHeight="1" x14ac:dyDescent="0.25">
      <c r="A37" s="119" t="s">
        <v>68</v>
      </c>
      <c r="B37" s="120"/>
      <c r="C37" s="120"/>
      <c r="D37" s="120"/>
      <c r="E37" s="120"/>
      <c r="F37" s="120"/>
      <c r="G37" s="120"/>
      <c r="H37" s="120"/>
      <c r="I37" s="120"/>
      <c r="J37" s="121"/>
      <c r="K37" s="14"/>
    </row>
    <row r="38" spans="1:11" ht="17.25" customHeight="1" x14ac:dyDescent="0.25">
      <c r="A38" s="32" t="s">
        <v>59</v>
      </c>
      <c r="B38" s="122" t="s">
        <v>60</v>
      </c>
      <c r="C38" s="122"/>
      <c r="D38" s="122"/>
      <c r="E38" s="122"/>
      <c r="F38" s="122"/>
      <c r="G38" s="122"/>
      <c r="H38" s="122"/>
      <c r="I38" s="122"/>
      <c r="J38" s="123"/>
      <c r="K38" s="14"/>
    </row>
    <row r="39" spans="1:11" ht="43.5" customHeight="1" x14ac:dyDescent="0.25">
      <c r="A39" s="124" t="s">
        <v>69</v>
      </c>
      <c r="B39" s="125"/>
      <c r="C39" s="125"/>
      <c r="D39" s="125"/>
      <c r="E39" s="125"/>
      <c r="F39" s="125"/>
      <c r="G39" s="125"/>
      <c r="H39" s="125"/>
      <c r="I39" s="125"/>
      <c r="J39" s="126"/>
      <c r="K39" s="14"/>
    </row>
    <row r="40" spans="1:11" ht="15" customHeight="1" x14ac:dyDescent="0.25">
      <c r="A40" s="33"/>
      <c r="B40" s="34"/>
      <c r="C40" s="34"/>
      <c r="D40" s="34"/>
      <c r="E40" s="34"/>
      <c r="F40" s="34"/>
      <c r="G40" s="34"/>
      <c r="H40" s="34"/>
      <c r="I40" s="34"/>
      <c r="J40" s="35"/>
      <c r="K40" s="14"/>
    </row>
    <row r="41" spans="1:11" ht="21.75" customHeight="1" x14ac:dyDescent="0.25">
      <c r="A41" s="83" t="s">
        <v>34</v>
      </c>
      <c r="B41" s="84"/>
      <c r="C41" s="84"/>
      <c r="D41" s="84"/>
      <c r="E41" s="84"/>
      <c r="F41" s="84"/>
      <c r="G41" s="84"/>
      <c r="H41" s="84"/>
      <c r="I41" s="84"/>
      <c r="J41" s="85"/>
      <c r="K41" s="14"/>
    </row>
    <row r="42" spans="1:11" ht="20.25" customHeight="1" x14ac:dyDescent="0.25">
      <c r="A42" s="86" t="s">
        <v>35</v>
      </c>
      <c r="B42" s="87"/>
      <c r="C42" s="87"/>
      <c r="D42" s="87"/>
      <c r="E42" s="87"/>
      <c r="F42" s="87"/>
      <c r="G42" s="87"/>
      <c r="H42" s="87"/>
      <c r="I42" s="87"/>
      <c r="J42" s="88"/>
      <c r="K42" s="14"/>
    </row>
    <row r="43" spans="1:11" ht="25.5" customHeight="1" x14ac:dyDescent="0.25">
      <c r="A43" s="93" t="s">
        <v>36</v>
      </c>
      <c r="B43" s="94"/>
      <c r="C43" s="95" t="s">
        <v>37</v>
      </c>
      <c r="D43" s="96"/>
      <c r="E43" s="96"/>
      <c r="F43" s="96" t="s">
        <v>38</v>
      </c>
      <c r="G43" s="96"/>
      <c r="H43" s="94"/>
      <c r="I43" s="95" t="s">
        <v>39</v>
      </c>
      <c r="J43" s="97"/>
      <c r="K43" s="14"/>
    </row>
    <row r="44" spans="1:11" ht="24" customHeight="1" x14ac:dyDescent="0.25">
      <c r="A44" s="98">
        <v>809907658</v>
      </c>
      <c r="B44" s="99"/>
      <c r="C44" s="100">
        <v>1242920291.6600001</v>
      </c>
      <c r="D44" s="101"/>
      <c r="E44" s="102"/>
      <c r="F44" s="100">
        <f>+Tabla13235678[Financiera 
 (F)]</f>
        <v>975600913.41999996</v>
      </c>
      <c r="G44" s="101"/>
      <c r="H44" s="102"/>
      <c r="I44" s="103">
        <f>+F44/C44</f>
        <v>0.78492637055351488</v>
      </c>
      <c r="J44" s="104"/>
      <c r="K44" s="36"/>
    </row>
    <row r="45" spans="1:11" ht="8.25" customHeight="1" x14ac:dyDescent="0.25">
      <c r="A45" s="37"/>
      <c r="B45" s="38"/>
      <c r="C45" s="38"/>
      <c r="D45" s="38"/>
      <c r="E45" s="38"/>
      <c r="F45" s="38"/>
      <c r="G45" s="38"/>
      <c r="H45" s="38"/>
      <c r="I45" s="39"/>
      <c r="J45" s="40"/>
      <c r="K45" s="14"/>
    </row>
    <row r="46" spans="1:11" ht="15.75" x14ac:dyDescent="0.25">
      <c r="A46" s="86" t="s">
        <v>40</v>
      </c>
      <c r="B46" s="87"/>
      <c r="C46" s="87"/>
      <c r="D46" s="87"/>
      <c r="E46" s="87"/>
      <c r="F46" s="87"/>
      <c r="G46" s="87"/>
      <c r="H46" s="87"/>
      <c r="I46" s="87"/>
      <c r="J46" s="88"/>
    </row>
    <row r="47" spans="1:11" x14ac:dyDescent="0.25">
      <c r="A47" s="16"/>
      <c r="B47" s="17"/>
      <c r="C47" s="105" t="s">
        <v>41</v>
      </c>
      <c r="D47" s="106"/>
      <c r="E47" s="105" t="s">
        <v>42</v>
      </c>
      <c r="F47" s="106"/>
      <c r="G47" s="105" t="s">
        <v>43</v>
      </c>
      <c r="H47" s="105"/>
      <c r="I47" s="105" t="s">
        <v>44</v>
      </c>
      <c r="J47" s="107"/>
    </row>
    <row r="48" spans="1:11" ht="38.25" x14ac:dyDescent="0.25">
      <c r="A48" s="18" t="s">
        <v>45</v>
      </c>
      <c r="B48" s="19" t="s">
        <v>46</v>
      </c>
      <c r="C48" s="19" t="s">
        <v>47</v>
      </c>
      <c r="D48" s="19" t="s">
        <v>48</v>
      </c>
      <c r="E48" s="19" t="s">
        <v>49</v>
      </c>
      <c r="F48" s="19" t="s">
        <v>50</v>
      </c>
      <c r="G48" s="19" t="s">
        <v>51</v>
      </c>
      <c r="H48" s="19" t="s">
        <v>52</v>
      </c>
      <c r="I48" s="19" t="s">
        <v>53</v>
      </c>
      <c r="J48" s="20" t="s">
        <v>54</v>
      </c>
    </row>
    <row r="49" spans="1:10" ht="42" customHeight="1" x14ac:dyDescent="0.25">
      <c r="A49" s="41" t="s">
        <v>70</v>
      </c>
      <c r="B49" s="42" t="s">
        <v>56</v>
      </c>
      <c r="C49" s="43">
        <v>23375723</v>
      </c>
      <c r="D49" s="44">
        <v>809907658</v>
      </c>
      <c r="E49" s="44">
        <f>4844855+4923723</f>
        <v>9768578</v>
      </c>
      <c r="F49" s="44">
        <f>669669561.09+224212367.5</f>
        <v>893881928.59000003</v>
      </c>
      <c r="G49" s="45">
        <f>4389343+4703743</f>
        <v>9093086</v>
      </c>
      <c r="H49" s="44">
        <f>751058989.77+224541923.65</f>
        <v>975600913.41999996</v>
      </c>
      <c r="I49" s="26">
        <f>+Tabla13235678[[#This Row],[Física 
(E)]]/Tabla13235678[[#This Row],[Física
(C)]]</f>
        <v>0.93085052911488242</v>
      </c>
      <c r="J49" s="27">
        <f>+Tabla13235678[[#This Row],[Financiera 
 (F)]]/Tabla13235678[[#This Row],[Financiera
(D)]]</f>
        <v>1.091420334404682</v>
      </c>
    </row>
    <row r="50" spans="1:10" ht="9" customHeight="1" x14ac:dyDescent="0.25">
      <c r="A50" s="46"/>
      <c r="B50" s="47"/>
      <c r="C50" s="48"/>
      <c r="D50" s="49"/>
      <c r="E50" s="49"/>
      <c r="F50" s="49"/>
      <c r="G50" s="50"/>
      <c r="H50" s="49"/>
      <c r="I50" s="51"/>
      <c r="J50" s="52"/>
    </row>
    <row r="51" spans="1:10" ht="15.75" x14ac:dyDescent="0.25">
      <c r="A51" s="83" t="s">
        <v>57</v>
      </c>
      <c r="B51" s="84"/>
      <c r="C51" s="84"/>
      <c r="D51" s="84"/>
      <c r="E51" s="84"/>
      <c r="F51" s="84"/>
      <c r="G51" s="84"/>
      <c r="H51" s="84"/>
      <c r="I51" s="84"/>
      <c r="J51" s="85"/>
    </row>
    <row r="52" spans="1:10" ht="15.75" x14ac:dyDescent="0.25">
      <c r="A52" s="86" t="s">
        <v>58</v>
      </c>
      <c r="B52" s="87"/>
      <c r="C52" s="87"/>
      <c r="D52" s="87"/>
      <c r="E52" s="87"/>
      <c r="F52" s="87"/>
      <c r="G52" s="87"/>
      <c r="H52" s="87"/>
      <c r="I52" s="87"/>
      <c r="J52" s="88"/>
    </row>
    <row r="53" spans="1:10" ht="21.75" customHeight="1" x14ac:dyDescent="0.25">
      <c r="A53" s="53" t="s">
        <v>59</v>
      </c>
      <c r="B53" s="129" t="s">
        <v>70</v>
      </c>
      <c r="C53" s="129"/>
      <c r="D53" s="129"/>
      <c r="E53" s="129"/>
      <c r="F53" s="129"/>
      <c r="G53" s="129"/>
      <c r="H53" s="129"/>
      <c r="I53" s="129"/>
      <c r="J53" s="130"/>
    </row>
    <row r="54" spans="1:10" ht="48" customHeight="1" x14ac:dyDescent="0.25">
      <c r="A54" s="54" t="s">
        <v>61</v>
      </c>
      <c r="B54" s="131" t="s">
        <v>71</v>
      </c>
      <c r="C54" s="131"/>
      <c r="D54" s="131"/>
      <c r="E54" s="131"/>
      <c r="F54" s="131"/>
      <c r="G54" s="131"/>
      <c r="H54" s="131"/>
      <c r="I54" s="131"/>
      <c r="J54" s="132"/>
    </row>
    <row r="55" spans="1:10" ht="51.75" customHeight="1" x14ac:dyDescent="0.25">
      <c r="A55" s="53" t="s">
        <v>63</v>
      </c>
      <c r="B55" s="133" t="s">
        <v>72</v>
      </c>
      <c r="C55" s="133"/>
      <c r="D55" s="133"/>
      <c r="E55" s="133"/>
      <c r="F55" s="133"/>
      <c r="G55" s="133"/>
      <c r="H55" s="133"/>
      <c r="I55" s="133"/>
      <c r="J55" s="134"/>
    </row>
    <row r="56" spans="1:10" ht="132.75" customHeight="1" x14ac:dyDescent="0.25">
      <c r="A56" s="55" t="s">
        <v>65</v>
      </c>
      <c r="B56" s="127" t="s">
        <v>73</v>
      </c>
      <c r="C56" s="127"/>
      <c r="D56" s="127"/>
      <c r="E56" s="127"/>
      <c r="F56" s="127"/>
      <c r="G56" s="127"/>
      <c r="H56" s="127"/>
      <c r="I56" s="127"/>
      <c r="J56" s="128"/>
    </row>
    <row r="57" spans="1:10" ht="15.75" x14ac:dyDescent="0.25">
      <c r="A57" s="83" t="s">
        <v>67</v>
      </c>
      <c r="B57" s="84"/>
      <c r="C57" s="84"/>
      <c r="D57" s="84"/>
      <c r="E57" s="84"/>
      <c r="F57" s="84"/>
      <c r="G57" s="84"/>
      <c r="H57" s="84"/>
      <c r="I57" s="84"/>
      <c r="J57" s="85"/>
    </row>
    <row r="58" spans="1:10" ht="15.75" x14ac:dyDescent="0.25">
      <c r="A58" s="119" t="s">
        <v>68</v>
      </c>
      <c r="B58" s="120"/>
      <c r="C58" s="120"/>
      <c r="D58" s="120"/>
      <c r="E58" s="120"/>
      <c r="F58" s="120"/>
      <c r="G58" s="120"/>
      <c r="H58" s="120"/>
      <c r="I58" s="120"/>
      <c r="J58" s="121"/>
    </row>
    <row r="59" spans="1:10" ht="53.25" customHeight="1" x14ac:dyDescent="0.25">
      <c r="A59" s="56" t="s">
        <v>59</v>
      </c>
      <c r="B59" s="135" t="s">
        <v>70</v>
      </c>
      <c r="C59" s="135"/>
      <c r="D59" s="135"/>
      <c r="E59" s="135"/>
      <c r="F59" s="135"/>
      <c r="G59" s="135"/>
      <c r="H59" s="135"/>
      <c r="I59" s="135"/>
      <c r="J59" s="136"/>
    </row>
    <row r="60" spans="1:10" ht="31.5" customHeight="1" x14ac:dyDescent="0.25">
      <c r="A60" s="124" t="s">
        <v>69</v>
      </c>
      <c r="B60" s="125"/>
      <c r="C60" s="125"/>
      <c r="D60" s="125"/>
      <c r="E60" s="125"/>
      <c r="F60" s="125"/>
      <c r="G60" s="125"/>
      <c r="H60" s="125"/>
      <c r="I60" s="125"/>
      <c r="J60" s="126"/>
    </row>
    <row r="61" spans="1:10" ht="27.75" customHeight="1" x14ac:dyDescent="0.25">
      <c r="A61" s="57"/>
      <c r="B61" s="58"/>
      <c r="C61" s="58"/>
      <c r="D61" s="58"/>
      <c r="E61" s="58"/>
      <c r="F61" s="58"/>
      <c r="G61" s="58"/>
      <c r="H61" s="58"/>
      <c r="I61" s="58"/>
      <c r="J61" s="59"/>
    </row>
    <row r="62" spans="1:10" ht="48.75" customHeight="1" x14ac:dyDescent="0.25">
      <c r="A62" s="137" t="s">
        <v>74</v>
      </c>
      <c r="B62" s="138"/>
      <c r="C62" s="138"/>
      <c r="D62" s="138"/>
      <c r="E62" s="138"/>
      <c r="F62" s="138"/>
      <c r="G62" s="138"/>
      <c r="H62" s="138"/>
      <c r="I62" s="138"/>
      <c r="J62" s="139"/>
    </row>
    <row r="63" spans="1:10" ht="39" customHeight="1" x14ac:dyDescent="0.25">
      <c r="A63" s="60"/>
      <c r="B63" s="60"/>
      <c r="C63" s="60"/>
      <c r="D63" s="60"/>
      <c r="E63" s="60"/>
      <c r="F63" s="60"/>
      <c r="G63" s="60"/>
      <c r="H63" s="60"/>
      <c r="I63" s="60"/>
      <c r="J63" s="60"/>
    </row>
    <row r="64" spans="1:10" x14ac:dyDescent="0.25">
      <c r="A64" s="60" t="s">
        <v>75</v>
      </c>
      <c r="B64" s="60"/>
      <c r="D64" s="60"/>
      <c r="E64" s="60"/>
      <c r="F64" s="60"/>
      <c r="G64" s="60"/>
      <c r="H64" s="60"/>
      <c r="J64" s="60"/>
    </row>
    <row r="65" spans="1:10" ht="100.5" customHeight="1" x14ac:dyDescent="0.25">
      <c r="A65" s="62"/>
      <c r="B65" s="62"/>
      <c r="C65" s="62"/>
      <c r="D65" s="60"/>
      <c r="E65" s="60"/>
      <c r="F65" s="60"/>
      <c r="G65" s="60"/>
      <c r="H65" s="60"/>
      <c r="I65" s="60"/>
      <c r="J65" s="60"/>
    </row>
    <row r="66" spans="1:10" ht="18.75" x14ac:dyDescent="0.3">
      <c r="A66" s="63" t="s">
        <v>76</v>
      </c>
      <c r="B66" s="63"/>
      <c r="C66" s="64"/>
      <c r="D66" s="63"/>
      <c r="E66" s="65"/>
      <c r="F66" s="65"/>
      <c r="G66" s="65"/>
      <c r="H66" s="63"/>
      <c r="I66" s="65"/>
      <c r="J66" s="65"/>
    </row>
    <row r="67" spans="1:10" ht="18.75" x14ac:dyDescent="0.3">
      <c r="A67" s="63" t="s">
        <v>77</v>
      </c>
      <c r="B67" s="63"/>
      <c r="C67" s="64"/>
      <c r="D67" s="63"/>
      <c r="E67" s="65"/>
      <c r="F67" s="65"/>
      <c r="G67" s="65"/>
      <c r="H67" s="63"/>
      <c r="I67" s="65"/>
      <c r="J67" s="65"/>
    </row>
    <row r="68" spans="1:10" ht="18.75" x14ac:dyDescent="0.3">
      <c r="A68" s="65"/>
      <c r="B68" s="65"/>
      <c r="C68" s="65"/>
      <c r="D68" s="65"/>
      <c r="E68" s="65"/>
      <c r="F68" s="65"/>
      <c r="G68" s="65"/>
      <c r="H68" s="65"/>
      <c r="I68" s="65"/>
      <c r="J68" s="65"/>
    </row>
  </sheetData>
  <mergeCells count="74">
    <mergeCell ref="A57:J57"/>
    <mergeCell ref="A58:J58"/>
    <mergeCell ref="B59:J59"/>
    <mergeCell ref="A60:J60"/>
    <mergeCell ref="A62:J62"/>
    <mergeCell ref="B56:J56"/>
    <mergeCell ref="A44:B44"/>
    <mergeCell ref="C44:E44"/>
    <mergeCell ref="F44:H44"/>
    <mergeCell ref="I44:J44"/>
    <mergeCell ref="A46:J46"/>
    <mergeCell ref="C47:D47"/>
    <mergeCell ref="E47:F47"/>
    <mergeCell ref="G47:H47"/>
    <mergeCell ref="I47:J47"/>
    <mergeCell ref="A51:J51"/>
    <mergeCell ref="A52:J52"/>
    <mergeCell ref="B53:J53"/>
    <mergeCell ref="B54:J54"/>
    <mergeCell ref="B55:J55"/>
    <mergeCell ref="A43:B43"/>
    <mergeCell ref="C43:E43"/>
    <mergeCell ref="F43:H43"/>
    <mergeCell ref="I43:J43"/>
    <mergeCell ref="A31:J31"/>
    <mergeCell ref="B32:J32"/>
    <mergeCell ref="B33:J33"/>
    <mergeCell ref="B34:J34"/>
    <mergeCell ref="B35:J35"/>
    <mergeCell ref="A36:J36"/>
    <mergeCell ref="A37:J37"/>
    <mergeCell ref="B38:J38"/>
    <mergeCell ref="A39:J39"/>
    <mergeCell ref="A41:J41"/>
    <mergeCell ref="A42:J42"/>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s>
  <dataValidations count="16">
    <dataValidation allowBlank="1" showInputMessage="1" showErrorMessage="1" prompt="Monto presupuestado para el producto" sqref="F48 F28 D49:F50 D48 D28:D29 E29:F29"/>
    <dataValidation allowBlank="1" showInputMessage="1" showErrorMessage="1" prompt="Meta anual del indicador" sqref="E48 E28 C48:C50 C28:C29"/>
    <dataValidation allowBlank="1" showInputMessage="1" showErrorMessage="1" prompt="¿En qué consiste el programa?" sqref="B19:J19"/>
    <dataValidation allowBlank="1" showInputMessage="1" showErrorMessage="1" prompt="Presupuesto del programa" sqref="F25 A25:C25 A44:C45 F44:F45"/>
    <dataValidation allowBlank="1" showInputMessage="1" showErrorMessage="1" prompt="Oportunidades de mejora identificadas" sqref="A60:J61 A39:J40"/>
    <dataValidation allowBlank="1" showInputMessage="1" showErrorMessage="1" prompt="De existir desvío, explicar razones." sqref="B35:J35"/>
    <dataValidation allowBlank="1" showInputMessage="1" showErrorMessage="1" prompt="1. Describir lo plasmado en el presupuesto_x000a_2. Describir lo alcanzado en términos financieros y de producción " sqref="B55:J55 B34:J34"/>
    <dataValidation allowBlank="1" showInputMessage="1" showErrorMessage="1" prompt="¿En qué consiste el producto? su objetivo" sqref="B54:J54 B33:J33"/>
    <dataValidation allowBlank="1" showInputMessage="1" showErrorMessage="1" prompt="Nombre del producto" sqref="B53:J53 B59:J59 B32:J32 B38:J38"/>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 allowBlank="1" showInputMessage="1" showErrorMessage="1" prompt="Monto ejecutado en el trimestre" sqref="H48:H50 H28:H29"/>
    <dataValidation allowBlank="1" showInputMessage="1" showErrorMessage="1" prompt="Meta alcanzada en el trimestre" sqref="G48:G50 G28:G29"/>
    <dataValidation allowBlank="1" showInputMessage="1" showErrorMessage="1" prompt="Nombre del indicador" sqref="B48:B50 B28:B29"/>
    <dataValidation allowBlank="1" showInputMessage="1" showErrorMessage="1" prompt="Nombre de cada producto" sqref="A48:A50 A28:A29"/>
  </dataValidations>
  <pageMargins left="0.25" right="0.25" top="0.75" bottom="0.75" header="0.3" footer="0.3"/>
  <pageSetup scale="61" fitToHeight="0" orientation="portrait" r:id="rId1"/>
  <rowBreaks count="1" manualBreakCount="1">
    <brk id="40" max="9"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semestre 2</vt:lpstr>
      <vt:lpstr>'semestre 2'!Área_de_impresión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Mildred Evelina Mota Mota</dc:creator>
  <cp:lastModifiedBy>Mildred Evelina Mota Mota</cp:lastModifiedBy>
  <cp:lastPrinted>2024-02-05T15:48:17Z</cp:lastPrinted>
  <dcterms:created xsi:type="dcterms:W3CDTF">2024-02-05T15:47:14Z</dcterms:created>
  <dcterms:modified xsi:type="dcterms:W3CDTF">2024-02-07T13:21:05Z</dcterms:modified>
</cp:coreProperties>
</file>