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PRESUPUESTO\Seguimiento meta financiera\"/>
    </mc:Choice>
  </mc:AlternateContent>
  <xr:revisionPtr revIDLastSave="0" documentId="8_{AD7A9C0F-6507-4C0C-9F08-5C36D9F7D63E}" xr6:coauthVersionLast="47" xr6:coauthVersionMax="47" xr10:uidLastSave="{00000000-0000-0000-0000-000000000000}"/>
  <bookViews>
    <workbookView xWindow="-120" yWindow="-120" windowWidth="29040" windowHeight="15840" xr2:uid="{902A1D86-240E-4E8A-A8D2-C3F39E3681E8}"/>
  </bookViews>
  <sheets>
    <sheet name="semestral 2024" sheetId="1" r:id="rId1"/>
  </sheets>
  <externalReferences>
    <externalReference r:id="rId2"/>
  </externalReferences>
  <definedNames>
    <definedName name="_xlnm.Print_Area" localSheetId="0">'semestral 2024'!$A$1:$J$69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 l="1"/>
  <c r="J49" i="1" s="1"/>
  <c r="G49" i="1"/>
  <c r="I49" i="1" s="1"/>
  <c r="F49" i="1"/>
  <c r="E49" i="1"/>
  <c r="F44" i="1" a="1"/>
  <c r="F44" i="1" s="1"/>
  <c r="I44" i="1" s="1"/>
  <c r="P42" i="1"/>
  <c r="J29" i="1"/>
  <c r="I29" i="1"/>
  <c r="G29" i="1"/>
  <c r="F29" i="1"/>
  <c r="E29" i="1"/>
  <c r="F25" i="1"/>
  <c r="I25" i="1" s="1"/>
  <c r="C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<sst xmlns="http://schemas.openxmlformats.org/spreadsheetml/2006/main" count="114" uniqueCount="80">
  <si>
    <t>Informe de Evaluación trimestral de las Metas Físicas-Financieras 1er Semestre</t>
  </si>
  <si>
    <t>Código</t>
  </si>
  <si>
    <t>Documento Relacionado</t>
  </si>
  <si>
    <t>Fecha Versión</t>
  </si>
  <si>
    <t>Versión</t>
  </si>
  <si>
    <t>Informe Meta Fisica Financiera 1er Semestre</t>
  </si>
  <si>
    <t>I -Información Instituciónal</t>
  </si>
  <si>
    <t>I.I - Completar los datos requeridos sobre la institución</t>
  </si>
  <si>
    <t>Capítulo</t>
  </si>
  <si>
    <t>0202 - MINISTERIO DE  INTERIOR Y POLICÍA</t>
  </si>
  <si>
    <t>Subcapítulo</t>
  </si>
  <si>
    <t>01 - MINISTERIO DE INTERIOR Y POLICÍA</t>
  </si>
  <si>
    <t>Unidad Ejecutora</t>
  </si>
  <si>
    <t>0002 - DIRECCIÓN GENERAL DE MIGRACIÓN</t>
  </si>
  <si>
    <t>Misión</t>
  </si>
  <si>
    <t>Garantizar la seguridad ciudadana a nivel nacional, a través de una gestión coordinada que impacte de forma efectiva los diferentes niveles del Estado, logrando una mejor y mayor prevención de los elementos negativos de la seguridad ciudadana, en el marco del respeto a los derechos de la población.</t>
  </si>
  <si>
    <t>Visión</t>
  </si>
  <si>
    <t>Ser reconocidos como una entidad gubernamental modelo, apoyado en una gestión coordinada, de desarrollo sostenible, mejora continua, eficaz y eficiente de los servicios, y la transparencia institucional, como base de una buena administración de los recursos, en el alcance de la paz, la seguridad ciudadana y la garantía de los derechos de las personas.</t>
  </si>
  <si>
    <t>II. Contribución a la Estrategia Nacional de Desarrollo</t>
  </si>
  <si>
    <t>Eje estratégico:</t>
  </si>
  <si>
    <t>Objetivo general:</t>
  </si>
  <si>
    <t xml:space="preserve"> Imperio de la ley y seguridad ciudadana</t>
  </si>
  <si>
    <t>Objetivo(s) específico(s):</t>
  </si>
  <si>
    <t>1.2.1</t>
  </si>
  <si>
    <t>Fortalecer el respeto a la ley y sancionar su incumplimiento a través de un sistema de administración de justicia accesible a toda la población, eficiente en el despacho judicial y ágil en los procesos judiciales.</t>
  </si>
  <si>
    <t>III. Información del Programa</t>
  </si>
  <si>
    <t>Nombre:</t>
  </si>
  <si>
    <t>12 – SERVICIOS DE CONTROL Y REGULACIÓN MIGRATORIA</t>
  </si>
  <si>
    <t>Descripción:</t>
  </si>
  <si>
    <t xml:space="preserve">Este programa ejerce el control de los flujos migratorios y la gestión de permanencia de los extranjeros en el territorio dominicano, a través de las mejoras continuas y orientado salvaguardar la seguridad y soberanía nacional.  </t>
  </si>
  <si>
    <r>
      <t>Beneficiarios:</t>
    </r>
    <r>
      <rPr>
        <sz val="12"/>
        <color rgb="FF000000"/>
        <rFont val="Century Gothic"/>
        <family val="2"/>
      </rPr>
      <t xml:space="preserve"> </t>
    </r>
  </si>
  <si>
    <t>Población dominicana y extranjeros en el país.</t>
  </si>
  <si>
    <t>Resultado Asociado:</t>
  </si>
  <si>
    <t>Mantener un 100% el porcentaje de los extranjeros con estatus migratorio en cumplimiento, a través de las naturalizaciones.</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</si>
  <si>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</si>
  <si>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</si>
  <si>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</si>
  <si>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</si>
  <si>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</si>
  <si>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</si>
  <si>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</si>
  <si>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</si>
  <si>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Semestral</t>
  </si>
  <si>
    <t>Ejecución Semestral</t>
  </si>
  <si>
    <t>Avance</t>
  </si>
  <si>
    <t>Producto</t>
  </si>
  <si>
    <t>Indicador</t>
  </si>
  <si>
    <t>Física
(A)</t>
  </si>
  <si>
    <t>Financiera
(B)</t>
  </si>
  <si>
    <t>Física
(C)</t>
  </si>
  <si>
    <t>Financiera
(D)</t>
  </si>
  <si>
    <t>Física 
(E)</t>
  </si>
  <si>
    <t>Financiera 
 (F)</t>
  </si>
  <si>
    <t>Física 
(%)
 G=E/C</t>
  </si>
  <si>
    <t>Financiero 
(%) 
H=F/D</t>
  </si>
  <si>
    <t>05-7747 - Extranjeros regulados en el territorio nacional a través de la emisión de residencia y servicios</t>
  </si>
  <si>
    <t xml:space="preserve">Número de actividades realizadas	</t>
  </si>
  <si>
    <t>V. Análisis de los Logros y Desviaciones</t>
  </si>
  <si>
    <t>V.I - Información de Logros y Desviaciones por Producto</t>
  </si>
  <si>
    <t xml:space="preserve">Producto: </t>
  </si>
  <si>
    <t xml:space="preserve">05-7747 - Extranjeros regulados en el territorio nacional a través de la emisión de residencia y servicios </t>
  </si>
  <si>
    <t xml:space="preserve">Descripción del producto: </t>
  </si>
  <si>
    <t>Este producto consiste en controlar y regularizar la permanencia de extranjeros que cumplan con los requisitos migratorios establecidos con la finalidad de que estén bajo condición de legalidad en el país.</t>
  </si>
  <si>
    <t>Logros alcanzados:</t>
  </si>
  <si>
    <t xml:space="preserve">
 En el 1er semestre  se proyecto una meta fisica de 37,414  para una ejecución  de  46,505 documentos entregados equivalente a un  124.30%.  La meta financiera programada ascendió a RD$149,421,870.10 , del cual se ejecutó RD$147,240,937.69 equivalente a un 98.54% </t>
  </si>
  <si>
    <t>Causas y justificación del desvío:</t>
  </si>
  <si>
    <t>La meta financiera de este producto no presentó desviaciones relevantes en su ejecución  para el  1er Semestre 2024. Con relación a la  meta física la desviación positiva presentada  es de un   24.30 % de la meta física ejecutada con relación a la programada, este servicio estaba paralizado por la crisis política, económica  fronteriza , en medio de la ultima parte del semestre  se reapertura el servicio y esto provoco el incremento en recepción de solicitudes de permiso para residentes,  expediciones de certificaciones y la entrega de los mismos.</t>
  </si>
  <si>
    <r>
      <t xml:space="preserve">VI. </t>
    </r>
    <r>
      <rPr>
        <b/>
        <sz val="11"/>
        <color theme="0"/>
        <rFont val="Century Gothic"/>
        <family val="2"/>
      </rPr>
      <t>Oportunidades de Mejora</t>
    </r>
  </si>
  <si>
    <t xml:space="preserve">VI. I - De acuerdo a los eventos presentados durante la ejecución del producto, ¿qué aspecto puede mejorarse? </t>
  </si>
  <si>
    <t>Debemos replantear la programación financiera que esta  en SIGEF para los proximos periodos.</t>
  </si>
  <si>
    <t xml:space="preserve">Ejecución Semestral </t>
  </si>
  <si>
    <t>03- 7748-Nacionales y extranjeros autorizados a salir y entrar hacia el territorio nacional</t>
  </si>
  <si>
    <t>Se encarga del control de entradas y salidas, puntos migratorios oficiales, interdicción migratoria y deportación con el objetivo de disminuir la entrada de extranjeros ilegales al territorio dominicano; así como la salida de ilegales nacionales, para mejorar el control migratorio y la imagen del país ante las demás naciones.</t>
  </si>
  <si>
    <t xml:space="preserve">
Para el  1er semestre, se proyecto una meta fisica de 9,286,502.00  de personas para una ejecución  de  10,099,481 de personas que se le dio entrada y salida en el pais, equivalente  a un 108.75% .  La meta financiera programada de este producto fue de RD$493,266,025.61  para una ejecución de RD$487,382,431.41 equivalente a un 98.81%.  </t>
  </si>
  <si>
    <t>Este producto no presentó desviaciones relevantes en su ejecución financiera en el 1er Semestre.  Para la meta fisica programada vs. la ejecutada presenta un variación positiva de 8.75%, esto fue generado en gran parte por el aumento exponencial  de entradas y salidas de Turistas, producto  de  las   promociones realizadas desde el Ministerio de Turismo  alineadas al  plan del gobierno Central, este incremento fue tanto de forma aérea como terrestre, resaltando la apertura de la Terminal Puerto de Cabo Rojo, Pedernales  el cual recibió más de 3,000 personas con el arribo de su primer crucero  en el mes de Enero. De igual forma se han mantenido los operativos de deportaciones durante todo el periodo.</t>
  </si>
  <si>
    <t xml:space="preserve">Debemos replantear la programación financiera que esta  en SIGEF para  los proximos periodos. </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</si>
  <si>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</si>
  <si>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Realizado por </t>
  </si>
  <si>
    <t xml:space="preserve">Lic. Mildred Mota </t>
  </si>
  <si>
    <t>Encargada Div.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</si>
</sst>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name val="Calibri"/>
      <family val="2"/>
      <scheme val="minor"/>
    </font>
    <font>
      <b/>
      <i/>
      <sz val="11"/>
      <name val="Calibri"/>
      <family val="2"/>
      <scheme val="minor"/>
    </font>
    <font>
      <i/>
      <sz val="11"/>
      <name val="Calibri"/>
      <family val="2"/>
      <scheme val="minor"/>
    </font>
    <font>
      <b/>
      <sz val="11"/>
      <color theme="0"/>
      <name val="Century Gothic"/>
      <family val="2"/>
    </font>
    <font>
      <b/>
      <i/>
      <sz val="11"/>
      <color theme="1"/>
      <name val="Calibri"/>
      <family val="2"/>
      <scheme val="minor"/>
    </font>
    <font>
      <sz val="10"/>
      <name val="Calibri"/>
      <family val="2"/>
    </font>
    <font>
      <b/>
      <sz val="10"/>
      <name val="Calibri"/>
      <family val="2"/>
    </font>
    <font>
      <b/>
      <sz val="14"/>
      <name val="Calibri"/>
      <family val="2"/>
    </font>
    <font>
      <sz val="14"/>
      <name val="Calibri"/>
      <family val="2"/>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2">
    <border>
      <left/>
      <right/>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thin">
        <color indexed="64"/>
      </right>
      <top style="medium">
        <color indexed="64"/>
      </top>
      <bottom style="medium">
        <color rgb="FFFFFFFF"/>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thin">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3" fillId="2" borderId="1" xfId="0" applyFont="1" applyFill="1" applyBorder="1" applyAlignment="1">
      <alignmen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5" xfId="0" applyFont="1" applyFill="1" applyBorder="1" applyAlignment="1">
      <alignment vertical="top"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2" borderId="10" xfId="0" applyFont="1" applyFill="1" applyBorder="1" applyAlignment="1">
      <alignment vertical="top"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64" fontId="6" fillId="0" borderId="14"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19" xfId="0" applyFill="1" applyBorder="1" applyAlignment="1">
      <alignment horizont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19" xfId="0" applyFont="1" applyFill="1" applyBorder="1" applyAlignment="1">
      <alignment horizontal="left" vertical="center"/>
    </xf>
    <xf numFmtId="0" fontId="8" fillId="6" borderId="5" xfId="0" applyFont="1" applyFill="1" applyBorder="1" applyAlignment="1">
      <alignment horizontal="left" vertical="center"/>
    </xf>
    <xf numFmtId="0" fontId="8" fillId="6" borderId="0" xfId="0" applyFont="1" applyFill="1" applyAlignment="1">
      <alignment horizontal="left" vertical="center"/>
    </xf>
    <xf numFmtId="0" fontId="8" fillId="6" borderId="19" xfId="0" applyFont="1" applyFill="1" applyBorder="1" applyAlignment="1">
      <alignment horizontal="left" vertical="center"/>
    </xf>
    <xf numFmtId="0" fontId="9" fillId="0" borderId="5" xfId="0" applyFont="1" applyBorder="1" applyAlignment="1">
      <alignment vertical="center"/>
    </xf>
    <xf numFmtId="49" fontId="10" fillId="0" borderId="20" xfId="0" quotePrefix="1" applyNumberFormat="1" applyFont="1" applyBorder="1" applyAlignment="1" applyProtection="1">
      <alignment horizontal="left" vertical="center" wrapText="1"/>
      <protection locked="0"/>
    </xf>
    <xf numFmtId="0" fontId="2" fillId="0" borderId="5" xfId="0" applyFont="1" applyBorder="1"/>
    <xf numFmtId="0" fontId="11" fillId="0" borderId="20" xfId="0" applyFont="1" applyBorder="1" applyAlignment="1" applyProtection="1">
      <alignment horizontal="left" vertical="center" wrapText="1"/>
      <protection locked="0"/>
    </xf>
    <xf numFmtId="0" fontId="12" fillId="7" borderId="21"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21" xfId="0" applyFont="1" applyFill="1" applyBorder="1" applyAlignment="1">
      <alignment horizontal="center" vertical="center"/>
    </xf>
    <xf numFmtId="0" fontId="12" fillId="7" borderId="21"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9" fillId="0" borderId="5" xfId="0" applyFont="1" applyBorder="1" applyAlignment="1">
      <alignment vertical="center" wrapText="1"/>
    </xf>
    <xf numFmtId="0" fontId="14" fillId="7" borderId="22" xfId="0" applyFont="1" applyFill="1" applyBorder="1" applyAlignment="1">
      <alignment horizontal="center" vertical="center" wrapText="1" readingOrder="1"/>
    </xf>
    <xf numFmtId="0" fontId="14" fillId="7" borderId="23" xfId="0" applyFont="1" applyFill="1" applyBorder="1" applyAlignment="1">
      <alignment horizontal="center" vertical="center" wrapText="1" readingOrder="1"/>
    </xf>
    <xf numFmtId="0" fontId="14" fillId="7" borderId="24" xfId="0" applyFont="1" applyFill="1" applyBorder="1" applyAlignment="1">
      <alignment horizontal="center" vertical="center" wrapText="1" readingOrder="1"/>
    </xf>
    <xf numFmtId="0" fontId="14" fillId="7" borderId="25" xfId="0" applyFont="1" applyFill="1" applyBorder="1" applyAlignment="1">
      <alignment horizontal="center" vertical="center" wrapText="1" readingOrder="1"/>
    </xf>
    <xf numFmtId="0" fontId="14" fillId="7" borderId="26" xfId="0" applyFont="1" applyFill="1" applyBorder="1" applyAlignment="1">
      <alignment horizontal="center" vertical="center" wrapText="1" readingOrder="1"/>
    </xf>
    <xf numFmtId="44" fontId="15" fillId="0" borderId="27" xfId="1" applyFont="1" applyFill="1" applyBorder="1" applyAlignment="1" applyProtection="1">
      <alignment horizontal="center" vertical="center" wrapText="1" readingOrder="1"/>
      <protection locked="0"/>
    </xf>
    <xf numFmtId="44" fontId="15" fillId="0" borderId="28" xfId="1" applyFont="1" applyFill="1" applyBorder="1" applyAlignment="1" applyProtection="1">
      <alignment horizontal="center" vertical="center" wrapText="1" readingOrder="1"/>
      <protection locked="0"/>
    </xf>
    <xf numFmtId="44" fontId="15" fillId="0" borderId="24" xfId="1" applyFont="1" applyFill="1" applyBorder="1" applyAlignment="1" applyProtection="1">
      <alignment horizontal="center" vertical="center" wrapText="1" readingOrder="1"/>
      <protection locked="0"/>
    </xf>
    <xf numFmtId="44" fontId="15" fillId="0" borderId="25" xfId="1" applyFont="1" applyFill="1" applyBorder="1" applyAlignment="1" applyProtection="1">
      <alignment horizontal="center" vertical="center" wrapText="1" readingOrder="1"/>
      <protection locked="0"/>
    </xf>
    <xf numFmtId="44" fontId="15" fillId="0" borderId="23" xfId="1" applyFont="1" applyFill="1" applyBorder="1" applyAlignment="1" applyProtection="1">
      <alignment horizontal="center" vertical="center" wrapText="1" readingOrder="1"/>
      <protection locked="0"/>
    </xf>
    <xf numFmtId="10" fontId="15" fillId="8" borderId="28" xfId="2" applyNumberFormat="1" applyFont="1" applyFill="1" applyBorder="1" applyAlignment="1" applyProtection="1">
      <alignment horizontal="center" vertical="center" wrapText="1" readingOrder="1"/>
    </xf>
    <xf numFmtId="10" fontId="15" fillId="8" borderId="29" xfId="2" applyNumberFormat="1" applyFont="1" applyFill="1" applyBorder="1" applyAlignment="1" applyProtection="1">
      <alignment horizontal="center" vertical="center" wrapText="1" readingOrder="1"/>
    </xf>
    <xf numFmtId="44" fontId="0" fillId="0" borderId="0" xfId="0" applyNumberFormat="1"/>
    <xf numFmtId="4" fontId="0" fillId="0" borderId="0" xfId="0" applyNumberFormat="1"/>
    <xf numFmtId="0" fontId="0" fillId="0" borderId="5" xfId="0" applyBorder="1"/>
    <xf numFmtId="0" fontId="16" fillId="9" borderId="28" xfId="0" applyFont="1" applyFill="1" applyBorder="1" applyAlignment="1">
      <alignment horizontal="center" vertical="center" wrapText="1" readingOrder="1"/>
    </xf>
    <xf numFmtId="0" fontId="15" fillId="7" borderId="28" xfId="0" applyFont="1" applyFill="1" applyBorder="1" applyAlignment="1">
      <alignment vertical="top" wrapText="1"/>
    </xf>
    <xf numFmtId="0" fontId="15" fillId="7" borderId="29" xfId="0" applyFont="1" applyFill="1" applyBorder="1" applyAlignment="1">
      <alignment vertical="top" wrapText="1"/>
    </xf>
    <xf numFmtId="0" fontId="17" fillId="9" borderId="30" xfId="0" applyFont="1" applyFill="1" applyBorder="1" applyAlignment="1">
      <alignment horizontal="center" vertical="center" wrapText="1" readingOrder="1"/>
    </xf>
    <xf numFmtId="0" fontId="17" fillId="9" borderId="31" xfId="0" applyFont="1" applyFill="1" applyBorder="1" applyAlignment="1">
      <alignment horizontal="center" vertical="center" wrapText="1" readingOrder="1"/>
    </xf>
    <xf numFmtId="0" fontId="17" fillId="9" borderId="32" xfId="0" applyFont="1" applyFill="1" applyBorder="1" applyAlignment="1">
      <alignment horizontal="center" vertical="center" wrapText="1" readingOrder="1"/>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165" fontId="18" fillId="0" borderId="28" xfId="0" applyNumberFormat="1" applyFont="1" applyBorder="1" applyAlignment="1" applyProtection="1">
      <alignment horizontal="center" vertical="center" wrapText="1" readingOrder="1"/>
      <protection locked="0"/>
    </xf>
    <xf numFmtId="166" fontId="18" fillId="0" borderId="28" xfId="0" applyNumberFormat="1" applyFont="1" applyBorder="1" applyAlignment="1" applyProtection="1">
      <alignment horizontal="center" vertical="center" wrapText="1" readingOrder="1"/>
      <protection locked="0"/>
    </xf>
    <xf numFmtId="165" fontId="18" fillId="0" borderId="28" xfId="0" applyNumberFormat="1" applyFont="1" applyBorder="1" applyAlignment="1" applyProtection="1">
      <alignment horizontal="center" vertical="center" wrapText="1"/>
      <protection locked="0"/>
    </xf>
    <xf numFmtId="10" fontId="18" fillId="0" borderId="28" xfId="2" applyNumberFormat="1" applyFont="1" applyFill="1" applyBorder="1" applyAlignment="1" applyProtection="1">
      <alignment horizontal="center" vertical="center" wrapText="1" readingOrder="1"/>
      <protection locked="0"/>
    </xf>
    <xf numFmtId="10" fontId="18" fillId="0" borderId="29" xfId="0" applyNumberFormat="1" applyFont="1" applyBorder="1" applyAlignment="1" applyProtection="1">
      <alignment horizontal="center" vertical="center" wrapText="1" readingOrder="1"/>
      <protection locked="0"/>
    </xf>
    <xf numFmtId="0" fontId="19" fillId="0" borderId="5" xfId="0" applyFont="1" applyBorder="1" applyAlignment="1" applyProtection="1">
      <alignment vertical="center"/>
      <protection locked="0"/>
    </xf>
    <xf numFmtId="0" fontId="20" fillId="0" borderId="0" xfId="0" applyFont="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19" fillId="0" borderId="21" xfId="0" applyFont="1" applyBorder="1" applyAlignment="1" applyProtection="1">
      <alignment vertical="center"/>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19" fillId="0" borderId="35" xfId="0" applyFont="1" applyBorder="1" applyAlignment="1" applyProtection="1">
      <alignment vertical="center"/>
      <protection locked="0"/>
    </xf>
    <xf numFmtId="0" fontId="21" fillId="0" borderId="36" xfId="0" applyFont="1" applyBorder="1" applyAlignment="1" applyProtection="1">
      <alignment horizontal="left" wrapText="1"/>
      <protection locked="0"/>
    </xf>
    <xf numFmtId="0" fontId="21" fillId="0" borderId="37" xfId="0" applyFont="1" applyBorder="1" applyAlignment="1" applyProtection="1">
      <alignment horizontal="left" wrapText="1"/>
      <protection locked="0"/>
    </xf>
    <xf numFmtId="0" fontId="19" fillId="0" borderId="1" xfId="0" applyFont="1" applyBorder="1" applyAlignment="1" applyProtection="1">
      <alignment vertical="center"/>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7" fillId="5" borderId="1"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8" fillId="6" borderId="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9" xfId="0" applyFont="1" applyFill="1" applyBorder="1" applyAlignment="1">
      <alignment horizontal="left" vertical="center" wrapText="1"/>
    </xf>
    <xf numFmtId="0" fontId="9" fillId="0" borderId="5" xfId="0" applyFont="1" applyBorder="1" applyAlignment="1" applyProtection="1">
      <alignment vertical="center" wrapText="1"/>
      <protection locked="0"/>
    </xf>
    <xf numFmtId="0" fontId="23" fillId="0" borderId="0" xfId="0" applyFont="1" applyAlignment="1" applyProtection="1">
      <alignment horizontal="left" vertical="center" wrapText="1"/>
      <protection locked="0"/>
    </xf>
    <xf numFmtId="0" fontId="23" fillId="0" borderId="19"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2" borderId="2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10" fontId="0" fillId="0" borderId="0" xfId="0" applyNumberFormat="1"/>
    <xf numFmtId="44" fontId="15" fillId="0" borderId="5" xfId="1" applyFont="1" applyFill="1" applyBorder="1" applyAlignment="1" applyProtection="1">
      <alignment horizontal="center" vertical="center" wrapText="1" readingOrder="1"/>
      <protection locked="0"/>
    </xf>
    <xf numFmtId="44" fontId="15" fillId="0" borderId="0" xfId="1" applyFont="1" applyFill="1" applyBorder="1" applyAlignment="1" applyProtection="1">
      <alignment horizontal="center" vertical="center" wrapText="1" readingOrder="1"/>
      <protection locked="0"/>
    </xf>
    <xf numFmtId="10" fontId="15" fillId="8" borderId="0" xfId="2" applyNumberFormat="1" applyFont="1" applyFill="1" applyBorder="1" applyAlignment="1" applyProtection="1">
      <alignment horizontal="center" vertical="center" wrapText="1" readingOrder="1"/>
    </xf>
    <xf numFmtId="10" fontId="15" fillId="8" borderId="19" xfId="2" applyNumberFormat="1" applyFont="1" applyFill="1" applyBorder="1" applyAlignment="1" applyProtection="1">
      <alignment horizontal="center" vertical="center" wrapText="1" readingOrder="1"/>
    </xf>
    <xf numFmtId="0" fontId="18" fillId="0" borderId="40" xfId="0" applyFont="1" applyBorder="1" applyAlignment="1" applyProtection="1">
      <alignment vertical="top" wrapText="1"/>
      <protection locked="0"/>
    </xf>
    <xf numFmtId="0" fontId="18" fillId="0" borderId="41" xfId="0" applyFont="1" applyBorder="1" applyAlignment="1" applyProtection="1">
      <alignment vertical="top" wrapText="1"/>
      <protection locked="0"/>
    </xf>
    <xf numFmtId="165" fontId="18" fillId="0" borderId="41" xfId="0" applyNumberFormat="1" applyFont="1" applyBorder="1" applyAlignment="1" applyProtection="1">
      <alignment horizontal="center" vertical="center" wrapText="1" readingOrder="1"/>
      <protection locked="0"/>
    </xf>
    <xf numFmtId="166" fontId="18" fillId="0" borderId="41" xfId="0" applyNumberFormat="1" applyFont="1" applyBorder="1" applyAlignment="1" applyProtection="1">
      <alignment horizontal="center" vertical="center" wrapText="1" readingOrder="1"/>
      <protection locked="0"/>
    </xf>
    <xf numFmtId="165" fontId="18" fillId="0" borderId="41" xfId="0" applyNumberFormat="1" applyFont="1" applyBorder="1" applyAlignment="1" applyProtection="1">
      <alignment horizontal="center" vertical="center" wrapText="1"/>
      <protection locked="0"/>
    </xf>
    <xf numFmtId="0" fontId="18" fillId="0" borderId="5" xfId="0" applyFont="1" applyBorder="1" applyAlignment="1" applyProtection="1">
      <alignment vertical="top" wrapText="1"/>
      <protection locked="0"/>
    </xf>
    <xf numFmtId="0" fontId="18" fillId="0" borderId="0" xfId="0" applyFont="1" applyAlignment="1" applyProtection="1">
      <alignment vertical="top" wrapText="1"/>
      <protection locked="0"/>
    </xf>
    <xf numFmtId="165" fontId="18" fillId="0" borderId="0" xfId="0" applyNumberFormat="1" applyFont="1" applyAlignment="1" applyProtection="1">
      <alignment horizontal="center" vertical="center" wrapText="1" readingOrder="1"/>
      <protection locked="0"/>
    </xf>
    <xf numFmtId="166" fontId="18" fillId="0" borderId="0" xfId="0" applyNumberFormat="1" applyFont="1" applyAlignment="1" applyProtection="1">
      <alignment horizontal="center" vertical="center" wrapText="1" readingOrder="1"/>
      <protection locked="0"/>
    </xf>
    <xf numFmtId="165" fontId="18" fillId="0" borderId="0" xfId="0" applyNumberFormat="1" applyFont="1" applyAlignment="1" applyProtection="1">
      <alignment horizontal="center" vertical="center" wrapText="1"/>
      <protection locked="0"/>
    </xf>
    <xf numFmtId="10" fontId="18" fillId="0" borderId="0" xfId="2" applyNumberFormat="1" applyFont="1" applyFill="1" applyBorder="1" applyAlignment="1" applyProtection="1">
      <alignment horizontal="center" vertical="center" wrapText="1" readingOrder="1"/>
      <protection locked="0"/>
    </xf>
    <xf numFmtId="167" fontId="18" fillId="0" borderId="19" xfId="0" applyNumberFormat="1" applyFont="1" applyBorder="1" applyAlignment="1" applyProtection="1">
      <alignment horizontal="center" vertical="center" wrapText="1" readingOrder="1"/>
      <protection locked="0"/>
    </xf>
    <xf numFmtId="0" fontId="19" fillId="0" borderId="21" xfId="0" applyFont="1" applyBorder="1" applyAlignment="1" applyProtection="1">
      <alignment vertical="center" wrapText="1"/>
      <protection locked="0"/>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19" fillId="0" borderId="5" xfId="0" applyFont="1" applyBorder="1" applyAlignment="1" applyProtection="1">
      <alignment vertical="center" wrapText="1"/>
      <protection locked="0"/>
    </xf>
    <xf numFmtId="0" fontId="21" fillId="0" borderId="0" xfId="0" applyFont="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33" xfId="0" applyFont="1" applyBorder="1" applyAlignment="1" applyProtection="1">
      <alignment horizontal="left" wrapText="1"/>
      <protection locked="0"/>
    </xf>
    <xf numFmtId="0" fontId="21" fillId="0" borderId="34" xfId="0" applyFont="1" applyBorder="1" applyAlignment="1" applyProtection="1">
      <alignment horizontal="left" wrapText="1"/>
      <protection locked="0"/>
    </xf>
    <xf numFmtId="0" fontId="19" fillId="0" borderId="35" xfId="0" applyFont="1" applyBorder="1" applyAlignment="1" applyProtection="1">
      <alignment vertical="center" wrapText="1"/>
      <protection locked="0"/>
    </xf>
    <xf numFmtId="0" fontId="0" fillId="0" borderId="0" xfId="0" applyAlignment="1">
      <alignment horizontal="left" vertical="top" wrapText="1"/>
    </xf>
    <xf numFmtId="0" fontId="0" fillId="0" borderId="19" xfId="0" applyBorder="1" applyAlignment="1">
      <alignment horizontal="left" vertical="top" wrapText="1"/>
    </xf>
    <xf numFmtId="0" fontId="9" fillId="0" borderId="1" xfId="0" applyFont="1" applyBorder="1" applyAlignment="1" applyProtection="1">
      <alignment vertical="center" wrapText="1"/>
      <protection locked="0"/>
    </xf>
    <xf numFmtId="0" fontId="23" fillId="0" borderId="38" xfId="0" applyFont="1" applyBorder="1" applyAlignment="1" applyProtection="1">
      <alignment horizontal="left" vertical="center" wrapText="1"/>
      <protection locked="0"/>
    </xf>
    <xf numFmtId="0" fontId="23" fillId="0" borderId="39"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38"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15" fillId="0" borderId="0" xfId="0" applyFont="1" applyProtection="1">
      <protection locked="0"/>
    </xf>
    <xf numFmtId="0" fontId="26" fillId="0" borderId="0" xfId="0" applyFont="1" applyProtection="1">
      <protection locked="0"/>
    </xf>
    <xf numFmtId="0" fontId="27" fillId="0" borderId="0" xfId="0" applyFont="1" applyProtection="1">
      <protection locked="0"/>
    </xf>
  </cellXfs>
  <cellStyles count="3">
    <cellStyle name="Moneda" xfId="1" builtinId="4"/>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outline="0">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protection locked="0" hidden="0"/>
    </dxf>
    <dxf>
      <border outline="0">
        <top style="thin">
          <color rgb="FFA6A6A6"/>
        </top>
      </border>
    </dxf>
    <dxf>
      <border outline="0">
        <bottom style="thin">
          <color rgb="FFA6A6A6"/>
        </bottom>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9D3B90D8-A04E-4D2D-AE3C-8FCA7B7F74E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269683</xdr:colOff>
      <xdr:row>0</xdr:row>
      <xdr:rowOff>77442</xdr:rowOff>
    </xdr:from>
    <xdr:ext cx="1322070" cy="781471"/>
    <xdr:pic>
      <xdr:nvPicPr>
        <xdr:cNvPr id="2" name="Imagen 1">
          <a:extLst>
            <a:ext uri="{FF2B5EF4-FFF2-40B4-BE49-F238E27FC236}">
              <a16:creationId xmlns:a16="http://schemas.microsoft.com/office/drawing/2014/main" id="{A4BAD651-0022-4BB3-8077-55A214232403}"/>
            </a:ext>
          </a:extLst>
        </xdr:cNvPr>
        <xdr:cNvPicPr>
          <a:picLocks noChangeAspect="1"/>
        </xdr:cNvPicPr>
      </xdr:nvPicPr>
      <xdr:blipFill>
        <a:blip xmlns:r="http://schemas.openxmlformats.org/officeDocument/2006/relationships" r:embed="rId1"/>
        <a:stretch>
          <a:fillRect/>
        </a:stretch>
      </xdr:blipFill>
      <xdr:spPr>
        <a:xfrm>
          <a:off x="269683" y="77442"/>
          <a:ext cx="1322070" cy="781471"/>
        </a:xfrm>
        <a:prstGeom prst="rect">
          <a:avLst/>
        </a:prstGeom>
      </xdr:spPr>
    </xdr:pic>
    <xdr:clientData/>
  </xdr:oneCellAnchor>
  <xdr:twoCellAnchor editAs="oneCell">
    <xdr:from>
      <xdr:col>0</xdr:col>
      <xdr:colOff>603251</xdr:colOff>
      <xdr:row>64</xdr:row>
      <xdr:rowOff>87312</xdr:rowOff>
    </xdr:from>
    <xdr:to>
      <xdr:col>1</xdr:col>
      <xdr:colOff>174626</xdr:colOff>
      <xdr:row>64</xdr:row>
      <xdr:rowOff>1031875</xdr:rowOff>
    </xdr:to>
    <xdr:pic>
      <xdr:nvPicPr>
        <xdr:cNvPr id="3" name="Imagen 2">
          <a:extLst>
            <a:ext uri="{FF2B5EF4-FFF2-40B4-BE49-F238E27FC236}">
              <a16:creationId xmlns:a16="http://schemas.microsoft.com/office/drawing/2014/main" id="{02E441BB-2B99-40F8-9F2C-5561AB4E9F4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851" t="21344" r="75758" b="58435"/>
        <a:stretch/>
      </xdr:blipFill>
      <xdr:spPr>
        <a:xfrm rot="16200000">
          <a:off x="916782" y="22462331"/>
          <a:ext cx="944563" cy="1571625"/>
        </a:xfrm>
        <a:prstGeom prst="rect">
          <a:avLst/>
        </a:prstGeom>
      </xdr:spPr>
    </xdr:pic>
    <xdr:clientData/>
  </xdr:twoCellAnchor>
  <xdr:twoCellAnchor editAs="oneCell">
    <xdr:from>
      <xdr:col>1</xdr:col>
      <xdr:colOff>845903</xdr:colOff>
      <xdr:row>64</xdr:row>
      <xdr:rowOff>206375</xdr:rowOff>
    </xdr:from>
    <xdr:to>
      <xdr:col>3</xdr:col>
      <xdr:colOff>785812</xdr:colOff>
      <xdr:row>66</xdr:row>
      <xdr:rowOff>197229</xdr:rowOff>
    </xdr:to>
    <xdr:pic>
      <xdr:nvPicPr>
        <xdr:cNvPr id="4" name="Imagen 3">
          <a:extLst>
            <a:ext uri="{FF2B5EF4-FFF2-40B4-BE49-F238E27FC236}">
              <a16:creationId xmlns:a16="http://schemas.microsoft.com/office/drawing/2014/main" id="{96897998-D4A3-49F9-BF09-2EC023D761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6153" y="22894925"/>
          <a:ext cx="1863959" cy="1505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DC06CC-F961-4632-90C7-100C867475FD}" name="Tabla132356789" displayName="Tabla132356789" ref="A48:J49" totalsRowShown="0" headerRowDxfId="14" dataDxfId="13" headerRowBorderDxfId="11" tableBorderDxfId="12" totalsRowBorderDxfId="10">
  <tableColumns count="10">
    <tableColumn id="1" xr3:uid="{370A4BF0-EDD1-487C-8C0B-69D3936312ED}" name="Producto" dataDxfId="9"/>
    <tableColumn id="2" xr3:uid="{7AC140F1-0C99-46E6-8A5F-965F3E1DFDCC}" name="Indicador" dataDxfId="8"/>
    <tableColumn id="3" xr3:uid="{70726BA8-D8DF-418E-8BF9-02C51E62A591}" name="Física_x000a_(A)" dataDxfId="7"/>
    <tableColumn id="4" xr3:uid="{B2901E9B-C01A-4B47-86E1-61891803BFD0}" name="Financiera_x000a_(B)" dataDxfId="6"/>
    <tableColumn id="9" xr3:uid="{06C40AF2-B72F-4722-B3CE-EF860F93C1A9}" name="Física_x000a_(C)" dataDxfId="5">
      <calculatedColumnFormula>4596349+4690153</calculatedColumnFormula>
    </tableColumn>
    <tableColumn id="10" xr3:uid="{226E5A83-F4A0-4BD9-8F59-BC9B84C8CE13}" name="Financiera_x000a_(D)" dataDxfId="4">
      <calculatedColumnFormula>276790192.46+216475833.15</calculatedColumnFormula>
    </tableColumn>
    <tableColumn id="5" xr3:uid="{123B671E-27D0-4CF6-AE67-F1B529144FD2}" name="Física _x000a_(E)" dataDxfId="3">
      <calculatedColumnFormula>4677973+5421508</calculatedColumnFormula>
    </tableColumn>
    <tableColumn id="6" xr3:uid="{19AB03FE-05E9-4133-9BCB-BE5147A995D7}" name="Financiera _x000a_ (F)" dataDxfId="2">
      <calculatedColumnFormula>275315117.52+212067313.89</calculatedColumnFormula>
    </tableColumn>
    <tableColumn id="7" xr3:uid="{1005CE4D-8E2E-4069-9B23-BA15B8D17FA9}" name="Física _x000a_(%)_x000a_ G=E/C" dataDxfId="1" dataCellStyle="Porcentaje">
      <calculatedColumnFormula>+Tabla132356789[[#This Row],[Física 
(E)]]/Tabla132356789[[#This Row],[Física
(C)]]</calculatedColumnFormula>
    </tableColumn>
    <tableColumn id="8" xr3:uid="{B307980C-393F-4025-811C-D7DE25B267D6}" name="Financiero _x000a_(%) _x000a_H=F/D" dataDxfId="0">
      <calculatedColumnFormula>+Tabla132356789[[#This Row],[Financiera 
 (F)]]/Tabla132356789[[#This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93D8-D37F-4807-99FD-40B687DE9B46}">
  <sheetPr>
    <pageSetUpPr fitToPage="1"/>
  </sheetPr>
  <dimension ref="A1:P68"/>
  <sheetViews>
    <sheetView tabSelected="1" topLeftCell="A40" zoomScale="120" zoomScaleNormal="120" zoomScaleSheetLayoutView="115" workbookViewId="0">
      <selection activeCell="G48" sqref="G48"/>
    </sheetView>
  </sheetViews>
  <sheetFormatPr baseColWidth="10" defaultRowHeight="15" x14ac:dyDescent="0.25"/>
  <cols>
    <col min="1" max="1" width="30" style="133" customWidth="1"/>
    <col min="2" max="2" width="16.140625" style="133" bestFit="1" customWidth="1"/>
    <col min="3" max="3" width="12.7109375" style="133" customWidth="1"/>
    <col min="4" max="4" width="13.7109375" style="133" bestFit="1" customWidth="1"/>
    <col min="5" max="9" width="12.7109375" style="133" customWidth="1"/>
    <col min="10" max="10" width="28.7109375" style="133" customWidth="1"/>
    <col min="11" max="11" width="21.42578125" bestFit="1" customWidth="1"/>
    <col min="12" max="12" width="16.5703125" customWidth="1"/>
    <col min="13" max="13" width="21.5703125" customWidth="1"/>
    <col min="14" max="14" width="14.42578125" bestFit="1" customWidth="1"/>
    <col min="15" max="15" width="14.5703125" bestFit="1" customWidth="1"/>
    <col min="16" max="16" width="14.42578125" bestFit="1" customWidth="1"/>
  </cols>
  <sheetData>
    <row r="1" spans="1:10" ht="35.25" customHeight="1" thickBot="1" x14ac:dyDescent="0.3">
      <c r="A1" s="1"/>
      <c r="B1" s="2" t="s">
        <v>0</v>
      </c>
      <c r="C1" s="3"/>
      <c r="D1" s="3"/>
      <c r="E1" s="3"/>
      <c r="F1" s="3"/>
      <c r="G1" s="3"/>
      <c r="H1" s="3"/>
      <c r="I1" s="3"/>
      <c r="J1" s="4"/>
    </row>
    <row r="2" spans="1:10" ht="21.75" thickBot="1" x14ac:dyDescent="0.3">
      <c r="A2" s="5"/>
      <c r="B2" s="6" t="s">
        <v>1</v>
      </c>
      <c r="C2" s="7"/>
      <c r="D2" s="6" t="s">
        <v>2</v>
      </c>
      <c r="E2" s="7"/>
      <c r="F2" s="7"/>
      <c r="G2" s="7"/>
      <c r="H2" s="8"/>
      <c r="I2" s="9" t="s">
        <v>3</v>
      </c>
      <c r="J2" s="10" t="s">
        <v>4</v>
      </c>
    </row>
    <row r="3" spans="1:10" ht="21.75" thickBot="1" x14ac:dyDescent="0.3">
      <c r="A3" s="11"/>
      <c r="B3" s="12"/>
      <c r="C3" s="13"/>
      <c r="D3" s="12" t="s">
        <v>5</v>
      </c>
      <c r="E3" s="13"/>
      <c r="F3" s="13"/>
      <c r="G3" s="13"/>
      <c r="H3" s="14"/>
      <c r="I3" s="15">
        <v>45482</v>
      </c>
      <c r="J3" s="16"/>
    </row>
    <row r="4" spans="1:10" ht="11.25" customHeight="1" x14ac:dyDescent="0.25">
      <c r="A4" s="17"/>
      <c r="B4" s="18"/>
      <c r="C4" s="18"/>
      <c r="D4" s="19"/>
      <c r="E4" s="19"/>
      <c r="F4" s="19"/>
      <c r="G4" s="19"/>
      <c r="H4" s="19"/>
      <c r="I4" s="18"/>
      <c r="J4" s="20"/>
    </row>
    <row r="5" spans="1:10" ht="3" customHeight="1" x14ac:dyDescent="0.25">
      <c r="A5" s="21"/>
      <c r="B5" s="22"/>
      <c r="C5" s="22"/>
      <c r="D5" s="22"/>
      <c r="E5" s="22"/>
      <c r="F5" s="22"/>
      <c r="G5" s="22"/>
      <c r="H5" s="22"/>
      <c r="I5" s="22"/>
      <c r="J5" s="23"/>
    </row>
    <row r="6" spans="1:10" ht="15.75" x14ac:dyDescent="0.25">
      <c r="A6" s="24" t="s">
        <v>6</v>
      </c>
      <c r="B6" s="25"/>
      <c r="C6" s="25"/>
      <c r="D6" s="25"/>
      <c r="E6" s="25"/>
      <c r="F6" s="25"/>
      <c r="G6" s="25"/>
      <c r="H6" s="25"/>
      <c r="I6" s="25"/>
      <c r="J6" s="26"/>
    </row>
    <row r="7" spans="1:10" ht="15.75" x14ac:dyDescent="0.25">
      <c r="A7" s="27" t="s">
        <v>7</v>
      </c>
      <c r="B7" s="28"/>
      <c r="C7" s="28"/>
      <c r="D7" s="28"/>
      <c r="E7" s="28"/>
      <c r="F7" s="28"/>
      <c r="G7" s="28"/>
      <c r="H7" s="28"/>
      <c r="I7" s="28"/>
      <c r="J7" s="29"/>
    </row>
    <row r="8" spans="1:10" x14ac:dyDescent="0.25">
      <c r="A8" s="30" t="s">
        <v>8</v>
      </c>
      <c r="B8" s="31" t="s">
        <v>9</v>
      </c>
      <c r="C8" s="31"/>
      <c r="D8" s="31"/>
      <c r="E8" s="31"/>
      <c r="F8" s="31"/>
      <c r="G8" s="31"/>
      <c r="H8" s="31"/>
      <c r="I8" s="31"/>
      <c r="J8" s="31"/>
    </row>
    <row r="9" spans="1:10" ht="15" customHeight="1" x14ac:dyDescent="0.25">
      <c r="A9" s="32" t="s">
        <v>10</v>
      </c>
      <c r="B9" s="31" t="s">
        <v>11</v>
      </c>
      <c r="C9" s="31"/>
      <c r="D9" s="31"/>
      <c r="E9" s="31"/>
      <c r="F9" s="31"/>
      <c r="G9" s="31"/>
      <c r="H9" s="31"/>
      <c r="I9" s="31"/>
      <c r="J9" s="31"/>
    </row>
    <row r="10" spans="1:10" x14ac:dyDescent="0.25">
      <c r="A10" s="32" t="s">
        <v>12</v>
      </c>
      <c r="B10" s="31" t="s">
        <v>13</v>
      </c>
      <c r="C10" s="31"/>
      <c r="D10" s="31"/>
      <c r="E10" s="31"/>
      <c r="F10" s="31"/>
      <c r="G10" s="31"/>
      <c r="H10" s="31"/>
      <c r="I10" s="31"/>
      <c r="J10" s="31"/>
    </row>
    <row r="11" spans="1:10" ht="47.25" customHeight="1" x14ac:dyDescent="0.25">
      <c r="A11" s="30" t="s">
        <v>14</v>
      </c>
      <c r="B11" s="33" t="s">
        <v>15</v>
      </c>
      <c r="C11" s="33"/>
      <c r="D11" s="33"/>
      <c r="E11" s="33"/>
      <c r="F11" s="33"/>
      <c r="G11" s="33"/>
      <c r="H11" s="33"/>
      <c r="I11" s="33"/>
      <c r="J11" s="33"/>
    </row>
    <row r="12" spans="1:10" ht="50.25" customHeight="1" x14ac:dyDescent="0.25">
      <c r="A12" s="30" t="s">
        <v>16</v>
      </c>
      <c r="B12" s="33" t="s">
        <v>17</v>
      </c>
      <c r="C12" s="33"/>
      <c r="D12" s="33"/>
      <c r="E12" s="33"/>
      <c r="F12" s="33"/>
      <c r="G12" s="33"/>
      <c r="H12" s="33"/>
      <c r="I12" s="33"/>
      <c r="J12" s="33"/>
    </row>
    <row r="13" spans="1:10" ht="15.75" x14ac:dyDescent="0.25">
      <c r="A13" s="24" t="s">
        <v>18</v>
      </c>
      <c r="B13" s="25"/>
      <c r="C13" s="25"/>
      <c r="D13" s="25"/>
      <c r="E13" s="25"/>
      <c r="F13" s="25"/>
      <c r="G13" s="25"/>
      <c r="H13" s="25"/>
      <c r="I13" s="25"/>
      <c r="J13" s="26"/>
    </row>
    <row r="14" spans="1:10" ht="27.75" customHeight="1" x14ac:dyDescent="0.25">
      <c r="A14" s="30" t="s">
        <v>19</v>
      </c>
      <c r="B14" s="34">
        <v>1</v>
      </c>
      <c r="C14" s="35" t="str">
        <f>IFERROR(VLOOKUP(B14,'[1]Validacion datos'!A2:B5,2,FALSE),"")</f>
        <v>DESARROLLO INSTITUCIONAL</v>
      </c>
      <c r="D14" s="35"/>
      <c r="E14" s="35"/>
      <c r="F14" s="35"/>
      <c r="G14" s="35"/>
      <c r="H14" s="35"/>
      <c r="I14" s="35"/>
      <c r="J14" s="35"/>
    </row>
    <row r="15" spans="1:10" ht="26.25" customHeight="1" x14ac:dyDescent="0.25">
      <c r="A15" s="30" t="s">
        <v>20</v>
      </c>
      <c r="B15" s="36">
        <v>1.2</v>
      </c>
      <c r="C15" s="35" t="s">
        <v>21</v>
      </c>
      <c r="D15" s="35"/>
      <c r="E15" s="35"/>
      <c r="F15" s="35"/>
      <c r="G15" s="35"/>
      <c r="H15" s="35"/>
      <c r="I15" s="35"/>
      <c r="J15" s="35"/>
    </row>
    <row r="16" spans="1:10" ht="42" customHeight="1" x14ac:dyDescent="0.25">
      <c r="A16" s="30" t="s">
        <v>22</v>
      </c>
      <c r="B16" s="37" t="s">
        <v>23</v>
      </c>
      <c r="C16" s="35" t="s">
        <v>24</v>
      </c>
      <c r="D16" s="35"/>
      <c r="E16" s="35"/>
      <c r="F16" s="35"/>
      <c r="G16" s="35"/>
      <c r="H16" s="35"/>
      <c r="I16" s="35"/>
      <c r="J16" s="35"/>
    </row>
    <row r="17" spans="1:15" ht="15.75" x14ac:dyDescent="0.25">
      <c r="A17" s="24" t="s">
        <v>25</v>
      </c>
      <c r="B17" s="25"/>
      <c r="C17" s="25"/>
      <c r="D17" s="25"/>
      <c r="E17" s="25"/>
      <c r="F17" s="25"/>
      <c r="G17" s="25"/>
      <c r="H17" s="25"/>
      <c r="I17" s="25"/>
      <c r="J17" s="26"/>
    </row>
    <row r="18" spans="1:15" ht="29.25" customHeight="1" x14ac:dyDescent="0.25">
      <c r="A18" s="30" t="s">
        <v>26</v>
      </c>
      <c r="B18" s="38" t="s">
        <v>27</v>
      </c>
      <c r="C18" s="38"/>
      <c r="D18" s="38"/>
      <c r="E18" s="38"/>
      <c r="F18" s="38"/>
      <c r="G18" s="38"/>
      <c r="H18" s="38"/>
      <c r="I18" s="38"/>
      <c r="J18" s="39"/>
    </row>
    <row r="19" spans="1:15" ht="39" customHeight="1" x14ac:dyDescent="0.25">
      <c r="A19" s="40" t="s">
        <v>28</v>
      </c>
      <c r="B19" s="38" t="s">
        <v>29</v>
      </c>
      <c r="C19" s="38"/>
      <c r="D19" s="38"/>
      <c r="E19" s="38"/>
      <c r="F19" s="38"/>
      <c r="G19" s="38"/>
      <c r="H19" s="38"/>
      <c r="I19" s="38"/>
      <c r="J19" s="39"/>
    </row>
    <row r="20" spans="1:15" ht="34.5" customHeight="1" x14ac:dyDescent="0.25">
      <c r="A20" s="40" t="s">
        <v>30</v>
      </c>
      <c r="B20" s="38" t="s">
        <v>31</v>
      </c>
      <c r="C20" s="38"/>
      <c r="D20" s="38"/>
      <c r="E20" s="38"/>
      <c r="F20" s="38"/>
      <c r="G20" s="38"/>
      <c r="H20" s="38"/>
      <c r="I20" s="38"/>
      <c r="J20" s="39"/>
    </row>
    <row r="21" spans="1:15" ht="35.25" customHeight="1" x14ac:dyDescent="0.25">
      <c r="A21" s="40" t="s">
        <v>32</v>
      </c>
      <c r="B21" s="38" t="s">
        <v>33</v>
      </c>
      <c r="C21" s="38"/>
      <c r="D21" s="38"/>
      <c r="E21" s="38"/>
      <c r="F21" s="38"/>
      <c r="G21" s="38"/>
      <c r="H21" s="38"/>
      <c r="I21" s="38"/>
      <c r="J21" s="39"/>
    </row>
    <row r="22" spans="1:15" ht="15.75" x14ac:dyDescent="0.25">
      <c r="A22" s="24" t="s">
        <v>34</v>
      </c>
      <c r="B22" s="25"/>
      <c r="C22" s="25"/>
      <c r="D22" s="25"/>
      <c r="E22" s="25"/>
      <c r="F22" s="25"/>
      <c r="G22" s="25"/>
      <c r="H22" s="25"/>
      <c r="I22" s="25"/>
      <c r="J22" s="26"/>
    </row>
    <row r="23" spans="1:15" ht="15.75" x14ac:dyDescent="0.25">
      <c r="A23" s="27" t="s">
        <v>35</v>
      </c>
      <c r="B23" s="28"/>
      <c r="C23" s="28"/>
      <c r="D23" s="28"/>
      <c r="E23" s="28"/>
      <c r="F23" s="28"/>
      <c r="G23" s="28"/>
      <c r="H23" s="28"/>
      <c r="I23" s="28"/>
      <c r="J23" s="29"/>
    </row>
    <row r="24" spans="1:15" ht="15" customHeight="1" x14ac:dyDescent="0.25">
      <c r="A24" s="41" t="s">
        <v>36</v>
      </c>
      <c r="B24" s="42"/>
      <c r="C24" s="43" t="s">
        <v>37</v>
      </c>
      <c r="D24" s="44"/>
      <c r="E24" s="44"/>
      <c r="F24" s="44" t="s">
        <v>38</v>
      </c>
      <c r="G24" s="44"/>
      <c r="H24" s="42"/>
      <c r="I24" s="43" t="s">
        <v>39</v>
      </c>
      <c r="J24" s="45"/>
    </row>
    <row r="25" spans="1:15" x14ac:dyDescent="0.25">
      <c r="A25" s="46">
        <v>541458783</v>
      </c>
      <c r="B25" s="47"/>
      <c r="C25" s="48">
        <v>603113473.46000004</v>
      </c>
      <c r="D25" s="49"/>
      <c r="E25" s="50"/>
      <c r="F25" s="48">
        <f>+H29</f>
        <v>147240937.69</v>
      </c>
      <c r="G25" s="49"/>
      <c r="H25" s="50"/>
      <c r="I25" s="51">
        <f>+F25/C25</f>
        <v>0.24413471787538399</v>
      </c>
      <c r="J25" s="52"/>
      <c r="K25" s="53"/>
      <c r="L25" s="54"/>
      <c r="M25" s="54"/>
      <c r="N25" s="54"/>
      <c r="O25" s="54"/>
    </row>
    <row r="26" spans="1:15" ht="15" customHeight="1" x14ac:dyDescent="0.25">
      <c r="A26" s="27" t="s">
        <v>40</v>
      </c>
      <c r="B26" s="28"/>
      <c r="C26" s="28"/>
      <c r="D26" s="28"/>
      <c r="E26" s="28"/>
      <c r="F26" s="28"/>
      <c r="G26" s="28"/>
      <c r="H26" s="28"/>
      <c r="I26" s="28"/>
      <c r="J26" s="29"/>
      <c r="K26" s="53"/>
      <c r="L26" s="54"/>
      <c r="M26" s="54"/>
      <c r="N26" s="54"/>
      <c r="O26" s="54"/>
    </row>
    <row r="27" spans="1:15" x14ac:dyDescent="0.25">
      <c r="A27" s="55"/>
      <c r="B27"/>
      <c r="C27" s="56" t="s">
        <v>41</v>
      </c>
      <c r="D27" s="57"/>
      <c r="E27" s="56" t="s">
        <v>42</v>
      </c>
      <c r="F27" s="57"/>
      <c r="G27" s="56" t="s">
        <v>43</v>
      </c>
      <c r="H27" s="56"/>
      <c r="I27" s="56" t="s">
        <v>44</v>
      </c>
      <c r="J27" s="58"/>
      <c r="K27" s="53"/>
      <c r="L27" s="54"/>
      <c r="M27" s="54"/>
      <c r="N27" s="54"/>
      <c r="O27" s="54"/>
    </row>
    <row r="28" spans="1:15" ht="38.25" x14ac:dyDescent="0.25">
      <c r="A28" s="59" t="s">
        <v>45</v>
      </c>
      <c r="B28" s="60" t="s">
        <v>46</v>
      </c>
      <c r="C28" s="60" t="s">
        <v>47</v>
      </c>
      <c r="D28" s="60" t="s">
        <v>48</v>
      </c>
      <c r="E28" s="60" t="s">
        <v>49</v>
      </c>
      <c r="F28" s="60" t="s">
        <v>50</v>
      </c>
      <c r="G28" s="60" t="s">
        <v>51</v>
      </c>
      <c r="H28" s="60" t="s">
        <v>52</v>
      </c>
      <c r="I28" s="60" t="s">
        <v>53</v>
      </c>
      <c r="J28" s="61" t="s">
        <v>54</v>
      </c>
      <c r="K28" s="53"/>
    </row>
    <row r="29" spans="1:15" ht="40.5" customHeight="1" x14ac:dyDescent="0.25">
      <c r="A29" s="62" t="s">
        <v>55</v>
      </c>
      <c r="B29" s="63" t="s">
        <v>56</v>
      </c>
      <c r="C29" s="64">
        <v>92369</v>
      </c>
      <c r="D29" s="65">
        <v>541458783</v>
      </c>
      <c r="E29" s="66">
        <f>19076+18338</f>
        <v>37414</v>
      </c>
      <c r="F29" s="65">
        <f>104226154.93+45195715.17</f>
        <v>149421870.10000002</v>
      </c>
      <c r="G29" s="66">
        <f>29084+17421</f>
        <v>46505</v>
      </c>
      <c r="H29" s="65">
        <v>147240937.69</v>
      </c>
      <c r="I29" s="67">
        <f>+G29/E29</f>
        <v>1.2429839097663975</v>
      </c>
      <c r="J29" s="68">
        <f>+H29/F29</f>
        <v>0.98540419545987179</v>
      </c>
      <c r="K29" s="53"/>
      <c r="L29" s="54"/>
    </row>
    <row r="30" spans="1:15" ht="15.75" x14ac:dyDescent="0.25">
      <c r="A30" s="24" t="s">
        <v>57</v>
      </c>
      <c r="B30" s="25"/>
      <c r="C30" s="25"/>
      <c r="D30" s="25"/>
      <c r="E30" s="25"/>
      <c r="F30" s="25"/>
      <c r="G30" s="25"/>
      <c r="H30" s="25"/>
      <c r="I30" s="25"/>
      <c r="J30" s="26"/>
      <c r="K30" s="53"/>
    </row>
    <row r="31" spans="1:15" ht="15.75" x14ac:dyDescent="0.25">
      <c r="A31" s="27" t="s">
        <v>58</v>
      </c>
      <c r="B31" s="28"/>
      <c r="C31" s="28"/>
      <c r="D31" s="28"/>
      <c r="E31" s="28"/>
      <c r="F31" s="28"/>
      <c r="G31" s="28"/>
      <c r="H31" s="28"/>
      <c r="I31" s="28"/>
      <c r="J31" s="29"/>
      <c r="K31" s="53"/>
    </row>
    <row r="32" spans="1:15" ht="18" customHeight="1" x14ac:dyDescent="0.25">
      <c r="A32" s="69" t="s">
        <v>59</v>
      </c>
      <c r="B32" s="70" t="s">
        <v>60</v>
      </c>
      <c r="C32" s="70"/>
      <c r="D32" s="70"/>
      <c r="E32" s="70"/>
      <c r="F32" s="70"/>
      <c r="G32" s="70"/>
      <c r="H32" s="70"/>
      <c r="I32" s="70"/>
      <c r="J32" s="71"/>
      <c r="K32" s="53"/>
    </row>
    <row r="33" spans="1:16" ht="43.5" customHeight="1" x14ac:dyDescent="0.25">
      <c r="A33" s="72" t="s">
        <v>61</v>
      </c>
      <c r="B33" s="73" t="s">
        <v>62</v>
      </c>
      <c r="C33" s="73"/>
      <c r="D33" s="73"/>
      <c r="E33" s="73"/>
      <c r="F33" s="73"/>
      <c r="G33" s="73"/>
      <c r="H33" s="73"/>
      <c r="I33" s="73"/>
      <c r="J33" s="74"/>
      <c r="K33" s="53"/>
    </row>
    <row r="34" spans="1:16" ht="60.75" customHeight="1" x14ac:dyDescent="0.25">
      <c r="A34" s="75" t="s">
        <v>63</v>
      </c>
      <c r="B34" s="76" t="s">
        <v>64</v>
      </c>
      <c r="C34" s="76"/>
      <c r="D34" s="76"/>
      <c r="E34" s="76"/>
      <c r="F34" s="76"/>
      <c r="G34" s="76"/>
      <c r="H34" s="76"/>
      <c r="I34" s="76"/>
      <c r="J34" s="77"/>
      <c r="K34" s="53"/>
    </row>
    <row r="35" spans="1:16" ht="75" customHeight="1" x14ac:dyDescent="0.25">
      <c r="A35" s="78" t="s">
        <v>65</v>
      </c>
      <c r="B35" s="79" t="s">
        <v>66</v>
      </c>
      <c r="C35" s="79"/>
      <c r="D35" s="79"/>
      <c r="E35" s="79"/>
      <c r="F35" s="79"/>
      <c r="G35" s="79"/>
      <c r="H35" s="79"/>
      <c r="I35" s="79"/>
      <c r="J35" s="80"/>
      <c r="K35" s="53"/>
    </row>
    <row r="36" spans="1:16" ht="17.25" customHeight="1" x14ac:dyDescent="0.25">
      <c r="A36" s="81" t="s">
        <v>67</v>
      </c>
      <c r="B36" s="82"/>
      <c r="C36" s="82"/>
      <c r="D36" s="82"/>
      <c r="E36" s="82"/>
      <c r="F36" s="82"/>
      <c r="G36" s="82"/>
      <c r="H36" s="82"/>
      <c r="I36" s="82"/>
      <c r="J36" s="83"/>
      <c r="K36" s="53"/>
    </row>
    <row r="37" spans="1:16" ht="17.25" customHeight="1" x14ac:dyDescent="0.25">
      <c r="A37" s="84" t="s">
        <v>68</v>
      </c>
      <c r="B37" s="85"/>
      <c r="C37" s="85"/>
      <c r="D37" s="85"/>
      <c r="E37" s="85"/>
      <c r="F37" s="85"/>
      <c r="G37" s="85"/>
      <c r="H37" s="85"/>
      <c r="I37" s="85"/>
      <c r="J37" s="86"/>
      <c r="K37" s="53"/>
    </row>
    <row r="38" spans="1:16" ht="17.25" customHeight="1" x14ac:dyDescent="0.25">
      <c r="A38" s="87" t="s">
        <v>59</v>
      </c>
      <c r="B38" s="88" t="s">
        <v>60</v>
      </c>
      <c r="C38" s="88"/>
      <c r="D38" s="88"/>
      <c r="E38" s="88"/>
      <c r="F38" s="88"/>
      <c r="G38" s="88"/>
      <c r="H38" s="88"/>
      <c r="I38" s="88"/>
      <c r="J38" s="89"/>
      <c r="K38" s="53"/>
    </row>
    <row r="39" spans="1:16" ht="67.5" customHeight="1" x14ac:dyDescent="0.25">
      <c r="A39" s="90" t="s">
        <v>69</v>
      </c>
      <c r="B39" s="91"/>
      <c r="C39" s="91"/>
      <c r="D39" s="91"/>
      <c r="E39" s="91"/>
      <c r="F39" s="91"/>
      <c r="G39" s="91"/>
      <c r="H39" s="91"/>
      <c r="I39" s="91"/>
      <c r="J39" s="92"/>
      <c r="K39" s="53"/>
    </row>
    <row r="40" spans="1:16" ht="15" customHeight="1" x14ac:dyDescent="0.25">
      <c r="A40" s="93"/>
      <c r="B40" s="94"/>
      <c r="C40" s="94"/>
      <c r="D40" s="94"/>
      <c r="E40" s="94"/>
      <c r="F40" s="94"/>
      <c r="G40" s="94"/>
      <c r="H40" s="94"/>
      <c r="I40" s="94"/>
      <c r="J40" s="95"/>
      <c r="K40" s="53"/>
    </row>
    <row r="41" spans="1:16" ht="21.75" customHeight="1" x14ac:dyDescent="0.25">
      <c r="A41" s="24" t="s">
        <v>34</v>
      </c>
      <c r="B41" s="25"/>
      <c r="C41" s="25"/>
      <c r="D41" s="25"/>
      <c r="E41" s="25"/>
      <c r="F41" s="25"/>
      <c r="G41" s="25"/>
      <c r="H41" s="25"/>
      <c r="I41" s="25"/>
      <c r="J41" s="26"/>
      <c r="K41" s="53"/>
    </row>
    <row r="42" spans="1:16" ht="20.25" customHeight="1" x14ac:dyDescent="0.25">
      <c r="A42" s="27" t="s">
        <v>35</v>
      </c>
      <c r="B42" s="28"/>
      <c r="C42" s="28"/>
      <c r="D42" s="28"/>
      <c r="E42" s="28"/>
      <c r="F42" s="28"/>
      <c r="G42" s="28"/>
      <c r="H42" s="28"/>
      <c r="I42" s="28"/>
      <c r="J42" s="29"/>
      <c r="K42" s="53"/>
      <c r="M42" s="54"/>
      <c r="N42" s="54"/>
      <c r="O42" s="54"/>
      <c r="P42" s="54">
        <f t="shared" ref="P42" si="0">SUM(P43:P44)</f>
        <v>487382431.40999997</v>
      </c>
    </row>
    <row r="43" spans="1:16" ht="25.5" customHeight="1" x14ac:dyDescent="0.25">
      <c r="A43" s="41" t="s">
        <v>36</v>
      </c>
      <c r="B43" s="42"/>
      <c r="C43" s="43" t="s">
        <v>37</v>
      </c>
      <c r="D43" s="44"/>
      <c r="E43" s="44"/>
      <c r="F43" s="44" t="s">
        <v>38</v>
      </c>
      <c r="G43" s="44"/>
      <c r="H43" s="42"/>
      <c r="I43" s="43" t="s">
        <v>39</v>
      </c>
      <c r="J43" s="45"/>
      <c r="K43" s="53"/>
      <c r="M43" s="54"/>
      <c r="N43" s="54"/>
      <c r="O43" s="54"/>
      <c r="P43" s="54">
        <v>212067313.88999999</v>
      </c>
    </row>
    <row r="44" spans="1:16" ht="24" customHeight="1" x14ac:dyDescent="0.25">
      <c r="A44" s="46">
        <v>1165043364</v>
      </c>
      <c r="B44" s="47"/>
      <c r="C44" s="48">
        <v>1234060050.3399999</v>
      </c>
      <c r="D44" s="49"/>
      <c r="E44" s="50"/>
      <c r="F44" s="48" cm="1">
        <f t="array" ref="F44">+Tabla132356789[Financiera 
 (F)]</f>
        <v>487382431.40999997</v>
      </c>
      <c r="G44" s="49"/>
      <c r="H44" s="50"/>
      <c r="I44" s="51">
        <f>+F44/C44</f>
        <v>0.39494223257265287</v>
      </c>
      <c r="J44" s="52"/>
      <c r="K44" s="96"/>
      <c r="M44" s="54"/>
      <c r="N44" s="54"/>
      <c r="O44" s="54"/>
      <c r="P44" s="54">
        <v>275315117.51999998</v>
      </c>
    </row>
    <row r="45" spans="1:16" ht="8.25" customHeight="1" x14ac:dyDescent="0.25">
      <c r="A45" s="97"/>
      <c r="B45" s="98"/>
      <c r="C45" s="98"/>
      <c r="D45" s="98"/>
      <c r="E45" s="98"/>
      <c r="F45" s="98"/>
      <c r="G45" s="98"/>
      <c r="H45" s="98"/>
      <c r="I45" s="99"/>
      <c r="J45" s="100"/>
      <c r="K45" s="53"/>
    </row>
    <row r="46" spans="1:16" ht="15.75" x14ac:dyDescent="0.25">
      <c r="A46" s="27" t="s">
        <v>40</v>
      </c>
      <c r="B46" s="28"/>
      <c r="C46" s="28"/>
      <c r="D46" s="28"/>
      <c r="E46" s="28"/>
      <c r="F46" s="28"/>
      <c r="G46" s="28"/>
      <c r="H46" s="28"/>
      <c r="I46" s="28"/>
      <c r="J46" s="29"/>
    </row>
    <row r="47" spans="1:16" x14ac:dyDescent="0.25">
      <c r="A47" s="55"/>
      <c r="B47"/>
      <c r="C47" s="56" t="s">
        <v>41</v>
      </c>
      <c r="D47" s="57"/>
      <c r="E47" s="56" t="s">
        <v>42</v>
      </c>
      <c r="F47" s="57"/>
      <c r="G47" s="56" t="s">
        <v>70</v>
      </c>
      <c r="H47" s="56"/>
      <c r="I47" s="56" t="s">
        <v>44</v>
      </c>
      <c r="J47" s="58"/>
    </row>
    <row r="48" spans="1:16" ht="38.25" x14ac:dyDescent="0.25">
      <c r="A48" s="59" t="s">
        <v>45</v>
      </c>
      <c r="B48" s="60" t="s">
        <v>46</v>
      </c>
      <c r="C48" s="60" t="s">
        <v>47</v>
      </c>
      <c r="D48" s="60" t="s">
        <v>48</v>
      </c>
      <c r="E48" s="60" t="s">
        <v>49</v>
      </c>
      <c r="F48" s="60" t="s">
        <v>50</v>
      </c>
      <c r="G48" s="60" t="s">
        <v>51</v>
      </c>
      <c r="H48" s="60" t="s">
        <v>52</v>
      </c>
      <c r="I48" s="60" t="s">
        <v>53</v>
      </c>
      <c r="J48" s="61" t="s">
        <v>54</v>
      </c>
    </row>
    <row r="49" spans="1:10" ht="42" customHeight="1" x14ac:dyDescent="0.25">
      <c r="A49" s="101" t="s">
        <v>71</v>
      </c>
      <c r="B49" s="102" t="s">
        <v>56</v>
      </c>
      <c r="C49" s="103">
        <v>18619906</v>
      </c>
      <c r="D49" s="104">
        <v>1165043364</v>
      </c>
      <c r="E49" s="104">
        <f>4596349+4690153</f>
        <v>9286502</v>
      </c>
      <c r="F49" s="104">
        <f>276790192.46+216475833.15</f>
        <v>493266025.61000001</v>
      </c>
      <c r="G49" s="105">
        <f>4677973+5421508</f>
        <v>10099481</v>
      </c>
      <c r="H49" s="104">
        <f>275315117.52+212067313.89</f>
        <v>487382431.40999997</v>
      </c>
      <c r="I49" s="67">
        <f>+Tabla132356789[[#This Row],[Física 
(E)]]/Tabla132356789[[#This Row],[Física
(C)]]</f>
        <v>1.0875441581771048</v>
      </c>
      <c r="J49" s="68">
        <f>+Tabla132356789[[#This Row],[Financiera 
 (F)]]/Tabla132356789[[#This Row],[Financiera
(D)]]</f>
        <v>0.98807216817188237</v>
      </c>
    </row>
    <row r="50" spans="1:10" ht="9" customHeight="1" x14ac:dyDescent="0.25">
      <c r="A50" s="106"/>
      <c r="B50" s="107"/>
      <c r="C50" s="108"/>
      <c r="D50" s="109"/>
      <c r="E50" s="109"/>
      <c r="F50" s="109"/>
      <c r="G50" s="110"/>
      <c r="H50" s="109"/>
      <c r="I50" s="111"/>
      <c r="J50" s="112"/>
    </row>
    <row r="51" spans="1:10" ht="21" customHeight="1" x14ac:dyDescent="0.25">
      <c r="A51" s="24" t="s">
        <v>57</v>
      </c>
      <c r="B51" s="25"/>
      <c r="C51" s="25"/>
      <c r="D51" s="25"/>
      <c r="E51" s="25"/>
      <c r="F51" s="25"/>
      <c r="G51" s="25"/>
      <c r="H51" s="25"/>
      <c r="I51" s="25"/>
      <c r="J51" s="26"/>
    </row>
    <row r="52" spans="1:10" ht="20.25" customHeight="1" x14ac:dyDescent="0.25">
      <c r="A52" s="27" t="s">
        <v>58</v>
      </c>
      <c r="B52" s="28"/>
      <c r="C52" s="28"/>
      <c r="D52" s="28"/>
      <c r="E52" s="28"/>
      <c r="F52" s="28"/>
      <c r="G52" s="28"/>
      <c r="H52" s="28"/>
      <c r="I52" s="28"/>
      <c r="J52" s="29"/>
    </row>
    <row r="53" spans="1:10" ht="21.75" customHeight="1" x14ac:dyDescent="0.25">
      <c r="A53" s="113" t="s">
        <v>59</v>
      </c>
      <c r="B53" s="114" t="s">
        <v>71</v>
      </c>
      <c r="C53" s="114"/>
      <c r="D53" s="114"/>
      <c r="E53" s="114"/>
      <c r="F53" s="114"/>
      <c r="G53" s="114"/>
      <c r="H53" s="114"/>
      <c r="I53" s="114"/>
      <c r="J53" s="115"/>
    </row>
    <row r="54" spans="1:10" ht="48" customHeight="1" x14ac:dyDescent="0.25">
      <c r="A54" s="116" t="s">
        <v>61</v>
      </c>
      <c r="B54" s="117" t="s">
        <v>72</v>
      </c>
      <c r="C54" s="117"/>
      <c r="D54" s="117"/>
      <c r="E54" s="117"/>
      <c r="F54" s="117"/>
      <c r="G54" s="117"/>
      <c r="H54" s="117"/>
      <c r="I54" s="117"/>
      <c r="J54" s="118"/>
    </row>
    <row r="55" spans="1:10" ht="51.75" customHeight="1" x14ac:dyDescent="0.25">
      <c r="A55" s="113" t="s">
        <v>63</v>
      </c>
      <c r="B55" s="119" t="s">
        <v>73</v>
      </c>
      <c r="C55" s="119"/>
      <c r="D55" s="119"/>
      <c r="E55" s="119"/>
      <c r="F55" s="119"/>
      <c r="G55" s="119"/>
      <c r="H55" s="119"/>
      <c r="I55" s="119"/>
      <c r="J55" s="120"/>
    </row>
    <row r="56" spans="1:10" ht="91.5" customHeight="1" x14ac:dyDescent="0.25">
      <c r="A56" s="121" t="s">
        <v>65</v>
      </c>
      <c r="B56" s="122" t="s">
        <v>74</v>
      </c>
      <c r="C56" s="122"/>
      <c r="D56" s="122"/>
      <c r="E56" s="122"/>
      <c r="F56" s="122"/>
      <c r="G56" s="122"/>
      <c r="H56" s="122"/>
      <c r="I56" s="122"/>
      <c r="J56" s="123"/>
    </row>
    <row r="57" spans="1:10" ht="15.75" x14ac:dyDescent="0.25">
      <c r="A57" s="24" t="s">
        <v>67</v>
      </c>
      <c r="B57" s="25"/>
      <c r="C57" s="25"/>
      <c r="D57" s="25"/>
      <c r="E57" s="25"/>
      <c r="F57" s="25"/>
      <c r="G57" s="25"/>
      <c r="H57" s="25"/>
      <c r="I57" s="25"/>
      <c r="J57" s="26"/>
    </row>
    <row r="58" spans="1:10" ht="15.75" x14ac:dyDescent="0.25">
      <c r="A58" s="84" t="s">
        <v>68</v>
      </c>
      <c r="B58" s="85"/>
      <c r="C58" s="85"/>
      <c r="D58" s="85"/>
      <c r="E58" s="85"/>
      <c r="F58" s="85"/>
      <c r="G58" s="85"/>
      <c r="H58" s="85"/>
      <c r="I58" s="85"/>
      <c r="J58" s="86"/>
    </row>
    <row r="59" spans="1:10" ht="53.25" customHeight="1" x14ac:dyDescent="0.25">
      <c r="A59" s="124" t="s">
        <v>59</v>
      </c>
      <c r="B59" s="125" t="s">
        <v>71</v>
      </c>
      <c r="C59" s="125"/>
      <c r="D59" s="125"/>
      <c r="E59" s="125"/>
      <c r="F59" s="125"/>
      <c r="G59" s="125"/>
      <c r="H59" s="125"/>
      <c r="I59" s="125"/>
      <c r="J59" s="126"/>
    </row>
    <row r="60" spans="1:10" ht="31.5" customHeight="1" x14ac:dyDescent="0.25">
      <c r="A60" s="90" t="s">
        <v>75</v>
      </c>
      <c r="B60" s="91"/>
      <c r="C60" s="91"/>
      <c r="D60" s="91"/>
      <c r="E60" s="91"/>
      <c r="F60" s="91"/>
      <c r="G60" s="91"/>
      <c r="H60" s="91"/>
      <c r="I60" s="91"/>
      <c r="J60" s="92"/>
    </row>
    <row r="61" spans="1:10" ht="27.75" customHeight="1" x14ac:dyDescent="0.25">
      <c r="A61" s="127"/>
      <c r="B61" s="128"/>
      <c r="C61" s="128"/>
      <c r="D61" s="128"/>
      <c r="E61" s="128"/>
      <c r="F61" s="128"/>
      <c r="G61" s="128"/>
      <c r="H61" s="128"/>
      <c r="I61" s="128"/>
      <c r="J61" s="129"/>
    </row>
    <row r="62" spans="1:10" ht="48.75" customHeight="1" x14ac:dyDescent="0.25">
      <c r="A62" s="130" t="s">
        <v>76</v>
      </c>
      <c r="B62" s="131"/>
      <c r="C62" s="131"/>
      <c r="D62" s="131"/>
      <c r="E62" s="131"/>
      <c r="F62" s="131"/>
      <c r="G62" s="131"/>
      <c r="H62" s="131"/>
      <c r="I62" s="131"/>
      <c r="J62" s="132"/>
    </row>
    <row r="63" spans="1:10" ht="39" customHeight="1" x14ac:dyDescent="0.25"/>
    <row r="64" spans="1:10" x14ac:dyDescent="0.25">
      <c r="A64" s="133" t="s">
        <v>77</v>
      </c>
    </row>
    <row r="65" spans="1:10" ht="100.5" customHeight="1" x14ac:dyDescent="0.25"/>
    <row r="66" spans="1:10" ht="18.75" x14ac:dyDescent="0.3">
      <c r="A66" s="134" t="s">
        <v>78</v>
      </c>
      <c r="B66" s="134"/>
      <c r="C66" s="135"/>
      <c r="D66" s="134"/>
      <c r="E66" s="135"/>
      <c r="F66" s="135"/>
      <c r="G66" s="135"/>
      <c r="H66" s="134"/>
      <c r="I66" s="135"/>
      <c r="J66" s="135"/>
    </row>
    <row r="67" spans="1:10" ht="18.75" x14ac:dyDescent="0.3">
      <c r="A67" s="134" t="s">
        <v>79</v>
      </c>
      <c r="B67" s="134"/>
      <c r="C67" s="135"/>
      <c r="D67" s="134"/>
      <c r="E67" s="135"/>
      <c r="F67" s="135"/>
      <c r="G67" s="135"/>
      <c r="H67" s="134"/>
      <c r="I67" s="135"/>
      <c r="J67" s="135"/>
    </row>
    <row r="68" spans="1:10" ht="18.75" x14ac:dyDescent="0.3">
      <c r="A68" s="135"/>
      <c r="B68" s="135"/>
      <c r="C68" s="135"/>
      <c r="D68" s="135"/>
      <c r="E68" s="135"/>
      <c r="F68" s="135"/>
      <c r="G68" s="135"/>
      <c r="H68" s="135"/>
      <c r="I68" s="135"/>
      <c r="J68" s="135"/>
    </row>
  </sheetData>
  <mergeCells count="74">
    <mergeCell ref="A57:J57"/>
    <mergeCell ref="A58:J58"/>
    <mergeCell ref="B59:J59"/>
    <mergeCell ref="A60:J60"/>
    <mergeCell ref="A62:J62"/>
    <mergeCell ref="A51:J51"/>
    <mergeCell ref="A52:J52"/>
    <mergeCell ref="B53:J53"/>
    <mergeCell ref="B54:J54"/>
    <mergeCell ref="B55:J55"/>
    <mergeCell ref="B56:J56"/>
    <mergeCell ref="A44:B44"/>
    <mergeCell ref="C44:E44"/>
    <mergeCell ref="F44:H44"/>
    <mergeCell ref="I44:J44"/>
    <mergeCell ref="A46:J46"/>
    <mergeCell ref="C47:D47"/>
    <mergeCell ref="E47:F47"/>
    <mergeCell ref="G47:H47"/>
    <mergeCell ref="I47:J47"/>
    <mergeCell ref="A37:J37"/>
    <mergeCell ref="B38:J38"/>
    <mergeCell ref="A39:J39"/>
    <mergeCell ref="A41:J41"/>
    <mergeCell ref="A42:J42"/>
    <mergeCell ref="A43:B43"/>
    <mergeCell ref="C43:E43"/>
    <mergeCell ref="F43:H43"/>
    <mergeCell ref="I43:J43"/>
    <mergeCell ref="A31:J31"/>
    <mergeCell ref="B32:J32"/>
    <mergeCell ref="B33:J33"/>
    <mergeCell ref="B34:J34"/>
    <mergeCell ref="B35:J35"/>
    <mergeCell ref="A36:J36"/>
    <mergeCell ref="A26:J26"/>
    <mergeCell ref="C27:D27"/>
    <mergeCell ref="E27:F27"/>
    <mergeCell ref="G27:H27"/>
    <mergeCell ref="I27:J27"/>
    <mergeCell ref="A30:J30"/>
    <mergeCell ref="A23:J23"/>
    <mergeCell ref="A24:B24"/>
    <mergeCell ref="C24:E24"/>
    <mergeCell ref="F24:H24"/>
    <mergeCell ref="I24:J24"/>
    <mergeCell ref="A25:B25"/>
    <mergeCell ref="C25:E25"/>
    <mergeCell ref="F25:H25"/>
    <mergeCell ref="I25:J25"/>
    <mergeCell ref="A17:J17"/>
    <mergeCell ref="B18:J18"/>
    <mergeCell ref="B19:J19"/>
    <mergeCell ref="B20:J20"/>
    <mergeCell ref="B21:J21"/>
    <mergeCell ref="A22:J22"/>
    <mergeCell ref="B11:J11"/>
    <mergeCell ref="B12:J12"/>
    <mergeCell ref="A13:J13"/>
    <mergeCell ref="C14:J14"/>
    <mergeCell ref="C15:J15"/>
    <mergeCell ref="C16:J16"/>
    <mergeCell ref="A5:J5"/>
    <mergeCell ref="A6:J6"/>
    <mergeCell ref="A7:J7"/>
    <mergeCell ref="B8:J8"/>
    <mergeCell ref="B9:J9"/>
    <mergeCell ref="B10:J10"/>
    <mergeCell ref="B1:J1"/>
    <mergeCell ref="B2:C2"/>
    <mergeCell ref="D2:H2"/>
    <mergeCell ref="B3:C3"/>
    <mergeCell ref="D3:H3"/>
    <mergeCell ref="A4:J4"/>
  </mergeCells>
  <dataValidations count="16">
    <dataValidation allowBlank="1" showInputMessage="1" showErrorMessage="1" prompt="Presupuesto del programa" sqref="F25 A25:C25 A44:C45 F44:F45" xr:uid="{E6024BB4-339D-44B2-B93A-EA88881AB05E}"/>
    <dataValidation allowBlank="1" showInputMessage="1" showErrorMessage="1" prompt="Nombre de cada producto" sqref="A48:A50 A28:A29" xr:uid="{0B302ABA-B433-42CC-A9FC-87D325FD5B16}"/>
    <dataValidation allowBlank="1" showInputMessage="1" showErrorMessage="1" prompt="Nombre del indicador" sqref="B48:B50 B28:B29" xr:uid="{04D3B3E3-36DD-456B-B4F6-E9798FCF632F}"/>
    <dataValidation allowBlank="1" showInputMessage="1" showErrorMessage="1" prompt="Meta alcanzada en el trimestre" sqref="G48:G50 G28:G29" xr:uid="{92DBEADB-4537-4079-B871-BF3DCA8731F8}"/>
    <dataValidation allowBlank="1" showInputMessage="1" showErrorMessage="1" prompt="Monto ejecutado en el trimestre" sqref="H48:H50 H28:H29" xr:uid="{65B31F24-778F-4495-A642-2DF0DDC41E53}"/>
    <dataValidation allowBlank="1" sqref="A8" xr:uid="{BE27A20C-EDAD-46F9-B2B0-5F67CDE5D6EA}"/>
    <dataValidation allowBlank="1" showInputMessage="1" prompt="Nombre del capítulo" sqref="B8:J10" xr:uid="{5B4823EE-1715-4877-A140-3749F075F8A3}"/>
    <dataValidation allowBlank="1" showInputMessage="1" showErrorMessage="1" prompt="¿A quién va dirigido el programa?, ¿qué característica tiene esta población que requiere ser beneficiada?" sqref="B20:J20" xr:uid="{35D43FA6-5597-4944-BA43-DA7CC8908DB2}"/>
    <dataValidation allowBlank="1" showInputMessage="1" showErrorMessage="1" prompt="Nombre del producto" sqref="B53:J53 B59:J59 B32:J32 B38:J38" xr:uid="{064B7E6E-2D2E-4E2C-B307-4C51EFE726CE}"/>
    <dataValidation allowBlank="1" showInputMessage="1" showErrorMessage="1" prompt="¿En qué consiste el producto? su objetivo" sqref="B54:J54 B33:J33" xr:uid="{D2A649B1-EEA6-4B32-8F8B-43BDAFA503F8}"/>
    <dataValidation allowBlank="1" showInputMessage="1" showErrorMessage="1" prompt="1. Describir lo plasmado en el presupuesto_x000a_2. Describir lo alcanzado en términos financieros y de producción " sqref="B55:J55 B34:J34" xr:uid="{998A1B7A-0785-4B63-B0F2-B395FD90D381}"/>
    <dataValidation allowBlank="1" showInputMessage="1" showErrorMessage="1" prompt="De existir desvío, explicar razones." sqref="B35:J35" xr:uid="{92848066-3C25-45E5-A266-2070CCE34DB2}"/>
    <dataValidation allowBlank="1" showInputMessage="1" showErrorMessage="1" prompt="Oportunidades de mejora identificadas" sqref="A60:J61 A39:J40" xr:uid="{8B0C3D00-B6A6-4077-89BD-B927972F3793}"/>
    <dataValidation allowBlank="1" showInputMessage="1" showErrorMessage="1" prompt="¿En qué consiste el programa?" sqref="B19:J19" xr:uid="{C5D71A5C-0F43-4940-8FCE-F546BF43EC90}"/>
    <dataValidation allowBlank="1" showInputMessage="1" showErrorMessage="1" prompt="Meta anual del indicador" sqref="E48 E28 C48:C50 C28:C29" xr:uid="{9DF256C1-1CCA-4813-9B90-0D9F9BA7DD48}"/>
    <dataValidation allowBlank="1" showInputMessage="1" showErrorMessage="1" prompt="Monto presupuestado para el producto" sqref="F48 F28 D49:F50 D48 D28:D29 E29:F29" xr:uid="{E855BE61-DF63-404B-AAD6-C281A5D4CA2E}"/>
  </dataValidations>
  <pageMargins left="0.25" right="0.25" top="0.75" bottom="0.75" header="0.3" footer="0.3"/>
  <pageSetup scale="61" fitToHeight="0" orientation="portrait" r:id="rId1"/>
  <rowBreaks count="1" manualBreakCount="1">
    <brk id="40"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semestral 2024</vt:lpstr>
      <vt:lpstr>'semestral 2024'!Área_de_impresión</vt:lpstr>
    </vt:vector>
  </TitlesOfParts>
  <Company>DIRECCION GENERAL DE MIGRACION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Evelina Mota Mota</dc:creator>
  <cp:lastModifiedBy>Mildred Evelina Mota Mota</cp:lastModifiedBy>
  <dcterms:created xsi:type="dcterms:W3CDTF">2024-07-10T13:48:28Z</dcterms:created>
  <dcterms:modified xsi:type="dcterms:W3CDTF">2024-07-10T13:49:15Z</dcterms:modified>
</cp:coreProperties>
</file>